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9090" activeTab="0"/>
  </bookViews>
  <sheets>
    <sheet name="Data, Weights, &amp; Prioritization" sheetId="1" r:id="rId1"/>
    <sheet name="Descrip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<sst xmlns="http://schemas.openxmlformats.org/spreadsheetml/2006/main" count="952" uniqueCount="333">
  <si>
    <t>Cntry</t>
  </si>
  <si>
    <t>Progress</t>
  </si>
  <si>
    <t>PCTPOPLR</t>
  </si>
  <si>
    <t>e</t>
  </si>
  <si>
    <t>Tools</t>
  </si>
  <si>
    <t>AllWorkpMillion</t>
  </si>
  <si>
    <t>PoplPeoplesLR</t>
  </si>
  <si>
    <t>CNTPEOPLESLR</t>
  </si>
  <si>
    <t>Population</t>
  </si>
  <si>
    <t>Ctry Indices</t>
  </si>
  <si>
    <t>CostBapt</t>
  </si>
  <si>
    <t>CTRY</t>
  </si>
  <si>
    <t>JP Progress</t>
  </si>
  <si>
    <t>PctLstRchd</t>
  </si>
  <si>
    <t>Min Tools</t>
  </si>
  <si>
    <t>AllWorkers</t>
  </si>
  <si>
    <t>PopPeopLR</t>
  </si>
  <si>
    <t>NumLstRch</t>
  </si>
  <si>
    <t>Ctry Index</t>
  </si>
  <si>
    <t>Cost_Bapt</t>
  </si>
  <si>
    <t>TOTAL</t>
  </si>
  <si>
    <t>Country</t>
  </si>
  <si>
    <t>Rank_Prior</t>
  </si>
  <si>
    <t>Pakistan</t>
  </si>
  <si>
    <t>Bangladesh</t>
  </si>
  <si>
    <t>Afghanistan</t>
  </si>
  <si>
    <t>India</t>
  </si>
  <si>
    <t>Iran</t>
  </si>
  <si>
    <t>Algeria</t>
  </si>
  <si>
    <t>Maldives</t>
  </si>
  <si>
    <t>Tunisia</t>
  </si>
  <si>
    <t>Nepal</t>
  </si>
  <si>
    <t>Morocco</t>
  </si>
  <si>
    <t>Turkey</t>
  </si>
  <si>
    <t>Comoros</t>
  </si>
  <si>
    <t>Yemen</t>
  </si>
  <si>
    <t>Korea North</t>
  </si>
  <si>
    <t>Korea, North</t>
  </si>
  <si>
    <t>Azerbaijan</t>
  </si>
  <si>
    <t>Mongolia</t>
  </si>
  <si>
    <t>Iraq</t>
  </si>
  <si>
    <t>Western Sahara</t>
  </si>
  <si>
    <t>Saudi Arabia</t>
  </si>
  <si>
    <t>Cambodia</t>
  </si>
  <si>
    <t>Laos</t>
  </si>
  <si>
    <t>Libya</t>
  </si>
  <si>
    <t>Bhutan</t>
  </si>
  <si>
    <t>Kyrgyzstan</t>
  </si>
  <si>
    <t>Japan</t>
  </si>
  <si>
    <t>Guinea</t>
  </si>
  <si>
    <t>Oman</t>
  </si>
  <si>
    <t>Mauritania</t>
  </si>
  <si>
    <t>Mali</t>
  </si>
  <si>
    <t>Bahrain</t>
  </si>
  <si>
    <t>Niger</t>
  </si>
  <si>
    <t>Mayotte</t>
  </si>
  <si>
    <t>Senegal</t>
  </si>
  <si>
    <t>Gambia</t>
  </si>
  <si>
    <t>Israel</t>
  </si>
  <si>
    <t>Uzbekistan</t>
  </si>
  <si>
    <t>Somalia</t>
  </si>
  <si>
    <t>Chad</t>
  </si>
  <si>
    <t>Kuwait</t>
  </si>
  <si>
    <t>Thailand</t>
  </si>
  <si>
    <t>Djibouti</t>
  </si>
  <si>
    <t>Turkmenistan</t>
  </si>
  <si>
    <t>Tajikistan</t>
  </si>
  <si>
    <t>Indonesia</t>
  </si>
  <si>
    <t>Sri Lanka</t>
  </si>
  <si>
    <t>Myanmar</t>
  </si>
  <si>
    <t>United Arab Emirates</t>
  </si>
  <si>
    <t>Syria</t>
  </si>
  <si>
    <t>Jordan</t>
  </si>
  <si>
    <t>Sudan</t>
  </si>
  <si>
    <t>Kazakhstan</t>
  </si>
  <si>
    <t>Viet Nam</t>
  </si>
  <si>
    <t>Vietnam</t>
  </si>
  <si>
    <t>Serbia and Montenegro</t>
  </si>
  <si>
    <t>Qatar</t>
  </si>
  <si>
    <t>Eritrea</t>
  </si>
  <si>
    <t>Guinea-Bissau</t>
  </si>
  <si>
    <t>Egypt</t>
  </si>
  <si>
    <t>China</t>
  </si>
  <si>
    <t>Gibraltar</t>
  </si>
  <si>
    <t>Taiwan</t>
  </si>
  <si>
    <t>Brunei</t>
  </si>
  <si>
    <t>Sierra Leone</t>
  </si>
  <si>
    <t>Guyana</t>
  </si>
  <si>
    <t>Central African Rep</t>
  </si>
  <si>
    <t>Central African Republic</t>
  </si>
  <si>
    <t>Bosnia-Herzegovina</t>
  </si>
  <si>
    <t>Liberia</t>
  </si>
  <si>
    <t>Tanzania</t>
  </si>
  <si>
    <t>Ivory Coast</t>
  </si>
  <si>
    <t>Albania</t>
  </si>
  <si>
    <t>Benin</t>
  </si>
  <si>
    <t>Nigeria</t>
  </si>
  <si>
    <t>Palestine</t>
  </si>
  <si>
    <t>Malaysia</t>
  </si>
  <si>
    <t>Georgia</t>
  </si>
  <si>
    <t>Russia</t>
  </si>
  <si>
    <t>Estonia</t>
  </si>
  <si>
    <t>Ethiopia</t>
  </si>
  <si>
    <t>Mozambique</t>
  </si>
  <si>
    <t>Burkina Faso</t>
  </si>
  <si>
    <t>Jamaica</t>
  </si>
  <si>
    <t>Togo</t>
  </si>
  <si>
    <t>Singapore</t>
  </si>
  <si>
    <t>Belarus</t>
  </si>
  <si>
    <t>Cuba</t>
  </si>
  <si>
    <t>Trinidad &amp; Tobago</t>
  </si>
  <si>
    <t>Trinidad and Tobago</t>
  </si>
  <si>
    <t>Suriname</t>
  </si>
  <si>
    <t>Lebanon</t>
  </si>
  <si>
    <t>Mauritius</t>
  </si>
  <si>
    <t>France</t>
  </si>
  <si>
    <t>Ghana</t>
  </si>
  <si>
    <t>Saint Vincent</t>
  </si>
  <si>
    <t>Saint Vincent and The Grenadines</t>
  </si>
  <si>
    <t>Equatorial Guinea</t>
  </si>
  <si>
    <t>Liechtenstein</t>
  </si>
  <si>
    <t>Cameroon</t>
  </si>
  <si>
    <t>Netherlands</t>
  </si>
  <si>
    <t>Isle of Man</t>
  </si>
  <si>
    <t>Macedonia</t>
  </si>
  <si>
    <t>Lithuania</t>
  </si>
  <si>
    <t>Kenya</t>
  </si>
  <si>
    <t>Nauru</t>
  </si>
  <si>
    <t>Madagascar</t>
  </si>
  <si>
    <t>Austria</t>
  </si>
  <si>
    <t>Gabon</t>
  </si>
  <si>
    <t>Zambia</t>
  </si>
  <si>
    <t>Cyprus</t>
  </si>
  <si>
    <t>Malawi</t>
  </si>
  <si>
    <t>Sao Tome &amp; Principe</t>
  </si>
  <si>
    <t>Sao Tome and Principe</t>
  </si>
  <si>
    <t>Italy</t>
  </si>
  <si>
    <t>Congo-Brazzaville</t>
  </si>
  <si>
    <t>Congo, Br The Republic Of</t>
  </si>
  <si>
    <t>Congo, Br-The Republic Of</t>
  </si>
  <si>
    <t>East Timor</t>
  </si>
  <si>
    <t>Chile</t>
  </si>
  <si>
    <t>Saint Lucia</t>
  </si>
  <si>
    <t>Namibia</t>
  </si>
  <si>
    <t>Latvia</t>
  </si>
  <si>
    <t>Spain</t>
  </si>
  <si>
    <t>Czech Republic</t>
  </si>
  <si>
    <t>Botswana</t>
  </si>
  <si>
    <t>Haiti</t>
  </si>
  <si>
    <t>Bermuda</t>
  </si>
  <si>
    <t>New Caledonia</t>
  </si>
  <si>
    <t>Turks &amp; Caicos Is</t>
  </si>
  <si>
    <t>Turks and Caicos Islands</t>
  </si>
  <si>
    <t>Moldavia</t>
  </si>
  <si>
    <t>Moldova</t>
  </si>
  <si>
    <t>Monaco</t>
  </si>
  <si>
    <t>Venezuela</t>
  </si>
  <si>
    <t>Marshall Islands</t>
  </si>
  <si>
    <t>Armenia</t>
  </si>
  <si>
    <t>Belize</t>
  </si>
  <si>
    <t>Germany</t>
  </si>
  <si>
    <t>Australia</t>
  </si>
  <si>
    <t>Britain</t>
  </si>
  <si>
    <t>United States</t>
  </si>
  <si>
    <t>Virgin Is of the US</t>
  </si>
  <si>
    <t>Virgin Islands (U.S.)</t>
  </si>
  <si>
    <t>Antigua</t>
  </si>
  <si>
    <t>Antigua and Barbuda</t>
  </si>
  <si>
    <t>South Africa</t>
  </si>
  <si>
    <t>Fiji</t>
  </si>
  <si>
    <t>Paraguay</t>
  </si>
  <si>
    <t>Reunion</t>
  </si>
  <si>
    <t>New Zealand</t>
  </si>
  <si>
    <t xml:space="preserve">Korea South </t>
  </si>
  <si>
    <t>Korea, South</t>
  </si>
  <si>
    <t>Belgium</t>
  </si>
  <si>
    <t>Cayman Islands</t>
  </si>
  <si>
    <t>Puerto Rico</t>
  </si>
  <si>
    <t>San Marino</t>
  </si>
  <si>
    <t>Northern Mariana Is</t>
  </si>
  <si>
    <t>Northern Mariana Islands</t>
  </si>
  <si>
    <t>Zimbabwe</t>
  </si>
  <si>
    <t>Finland</t>
  </si>
  <si>
    <t>Bahamas</t>
  </si>
  <si>
    <t>Bulgaria</t>
  </si>
  <si>
    <t>Ukraine</t>
  </si>
  <si>
    <t>Canada</t>
  </si>
  <si>
    <t>Guatemala</t>
  </si>
  <si>
    <t>American Samoa</t>
  </si>
  <si>
    <t>Argentina</t>
  </si>
  <si>
    <t>Colombia</t>
  </si>
  <si>
    <t>Iceland</t>
  </si>
  <si>
    <t>El Salvador</t>
  </si>
  <si>
    <t>Congo-Zaire</t>
  </si>
  <si>
    <t>Congo, Za Democratic Republic Of</t>
  </si>
  <si>
    <t>Congo, Za-Democratic Republic Of</t>
  </si>
  <si>
    <t>Greenland</t>
  </si>
  <si>
    <t>Slovakia</t>
  </si>
  <si>
    <t>Seychelles</t>
  </si>
  <si>
    <t>Luxembourg</t>
  </si>
  <si>
    <t>French Polynesia</t>
  </si>
  <si>
    <t>French Guiana</t>
  </si>
  <si>
    <t>Ireland</t>
  </si>
  <si>
    <t>Sweden</t>
  </si>
  <si>
    <t>Tonga</t>
  </si>
  <si>
    <t>Uruguay</t>
  </si>
  <si>
    <t>Andorra</t>
  </si>
  <si>
    <t>Bolivia</t>
  </si>
  <si>
    <t>Micronesia</t>
  </si>
  <si>
    <t>Micronesia, Federated States</t>
  </si>
  <si>
    <t>Philippines</t>
  </si>
  <si>
    <t>Burundi</t>
  </si>
  <si>
    <t>British Virgin Is</t>
  </si>
  <si>
    <t>British Virgin Islands</t>
  </si>
  <si>
    <t>Kiribati</t>
  </si>
  <si>
    <t>Kiribati (Gilbert)</t>
  </si>
  <si>
    <t>Guam</t>
  </si>
  <si>
    <t>Angola</t>
  </si>
  <si>
    <t>Ecuador</t>
  </si>
  <si>
    <t>Lesotho</t>
  </si>
  <si>
    <t>Uganda</t>
  </si>
  <si>
    <t>Greece</t>
  </si>
  <si>
    <t>Swaziland</t>
  </si>
  <si>
    <t>Barbados</t>
  </si>
  <si>
    <t>Dominica</t>
  </si>
  <si>
    <t>Croatia</t>
  </si>
  <si>
    <t>Papua New Guinea</t>
  </si>
  <si>
    <t>Slovenia</t>
  </si>
  <si>
    <t>Cook Islands</t>
  </si>
  <si>
    <t>Brazil</t>
  </si>
  <si>
    <t>Romania</t>
  </si>
  <si>
    <t>Solomon Islands</t>
  </si>
  <si>
    <t>Rwanda</t>
  </si>
  <si>
    <t>Hungary</t>
  </si>
  <si>
    <t>Saint Pierre &amp; Miquelon</t>
  </si>
  <si>
    <t>Saint Pierre and Miquelon</t>
  </si>
  <si>
    <t>Wallis &amp; Futuna Is</t>
  </si>
  <si>
    <t>Wallis and Futuna Islands</t>
  </si>
  <si>
    <t>Anguilla</t>
  </si>
  <si>
    <t>Netherlands Antilles</t>
  </si>
  <si>
    <t>Dominican Republic</t>
  </si>
  <si>
    <t>Panama</t>
  </si>
  <si>
    <t>Vanuatu</t>
  </si>
  <si>
    <t>Mexico</t>
  </si>
  <si>
    <t>Palau</t>
  </si>
  <si>
    <t>Honduras</t>
  </si>
  <si>
    <t>Nicaragua</t>
  </si>
  <si>
    <t>Poland</t>
  </si>
  <si>
    <t>Cape Verde</t>
  </si>
  <si>
    <t>Tuvalu</t>
  </si>
  <si>
    <t>Switzerland</t>
  </si>
  <si>
    <t>Samoa</t>
  </si>
  <si>
    <t>Peru</t>
  </si>
  <si>
    <t>Denmark</t>
  </si>
  <si>
    <t>Aruba</t>
  </si>
  <si>
    <t>Costa Rica</t>
  </si>
  <si>
    <t>Faeroe Islands</t>
  </si>
  <si>
    <t>Faroe Islands</t>
  </si>
  <si>
    <t>Norway</t>
  </si>
  <si>
    <t>Montserrat</t>
  </si>
  <si>
    <t>Martinique</t>
  </si>
  <si>
    <t>Saint Kitts &amp; Nevis</t>
  </si>
  <si>
    <t>Saint Kitts and Nevis</t>
  </si>
  <si>
    <t>Portugal</t>
  </si>
  <si>
    <t>Saint Helena</t>
  </si>
  <si>
    <t>Grenada</t>
  </si>
  <si>
    <t>Guadeloupe</t>
  </si>
  <si>
    <t>Malta</t>
  </si>
  <si>
    <t>Joshua Project Progress (15%)</t>
  </si>
  <si>
    <t>Ministry Tools (8%)</t>
  </si>
  <si>
    <t>Country Indices (8%)</t>
  </si>
  <si>
    <t>Pop'n People Least Reached (6%)</t>
  </si>
  <si>
    <t>Population (2%)</t>
  </si>
  <si>
    <t>Cost / Convert (1%)</t>
  </si>
  <si>
    <t xml:space="preserve">used to produce the scores displayed above and listed to the left. </t>
  </si>
  <si>
    <t xml:space="preserve">Data / numbers are not a subsitute for the Holy Spirit.  But all truth </t>
  </si>
  <si>
    <t>is God's truth and I believe this data helps reveal the truth about the</t>
  </si>
  <si>
    <t xml:space="preserve">current state of world evangelization.  There are many people and </t>
  </si>
  <si>
    <t>nations who have little or no exposure to the Gospel.  And just like</t>
  </si>
  <si>
    <t xml:space="preserve">we would prioritize schools or hospitals for people without one, </t>
  </si>
  <si>
    <t xml:space="preserve">we should prioritize bringing the Gospel to those who have not yet </t>
  </si>
  <si>
    <t>heard.  As Paul said, "It has always been my ambition to preach the</t>
  </si>
  <si>
    <t xml:space="preserve">   'Those who were not told about him will see,</t>
  </si>
  <si>
    <t>gospel where Christ was not known, so that I would not be building on</t>
  </si>
  <si>
    <t>Christian workers per million (14%)</t>
  </si>
  <si>
    <t>Percent Least Reached (24%)</t>
  </si>
  <si>
    <t>someone else's foundation.  Rather, as it is written</t>
  </si>
  <si>
    <t xml:space="preserve">   and those who have not heard will understand.'" (Romans 15:20, 21)</t>
  </si>
  <si>
    <t>In general, the top countries really need prayer.  The top nations</t>
  </si>
  <si>
    <t>are generally places with little exposure to the Gospel and/or many</t>
  </si>
  <si>
    <t xml:space="preserve">people with little or no Gospel witness.  </t>
  </si>
  <si>
    <t>Number Evang./Disc. Opportun p.c. p.a. (18%)</t>
  </si>
  <si>
    <t>Num of Least Reached People Groups (4%)</t>
  </si>
  <si>
    <t>It is possible that prioritization of countries within 20 of each other</t>
  </si>
  <si>
    <t xml:space="preserve">in column AA (or within several points for countries in the middle down </t>
  </si>
  <si>
    <t xml:space="preserve"> </t>
  </si>
  <si>
    <t>Figure 1 to the right shows the weighting, out of 100 possible points,</t>
  </si>
  <si>
    <t>In Figure 2 above, results for the top 20 and various other countries</t>
  </si>
  <si>
    <t xml:space="preserve">shown. </t>
  </si>
  <si>
    <t xml:space="preserve">are displayed. In Figure 3 to the right and up, the top 75 countries are </t>
  </si>
  <si>
    <t xml:space="preserve">The overall trends of country prioritization should generally be valid.  </t>
  </si>
  <si>
    <t xml:space="preserve">to near the bottom) may be somewhat similar.  </t>
  </si>
  <si>
    <t>development.  Joshua Project people group data (for 15,893 people</t>
  </si>
  <si>
    <t xml:space="preserve">groups) in a 14 MB file, other Joshua Project data, and data from the </t>
  </si>
  <si>
    <r>
      <t>World Christian Trends</t>
    </r>
    <r>
      <rPr>
        <sz val="10"/>
        <rFont val="Arial"/>
        <family val="0"/>
      </rPr>
      <t xml:space="preserve"> book were used to generate these country </t>
    </r>
  </si>
  <si>
    <t xml:space="preserve">has the #1 priority).  </t>
  </si>
  <si>
    <t>This file is a fruit of several months of research and (trial and error)</t>
  </si>
  <si>
    <t xml:space="preserve">prioritization / status of Christianity scores (where the highest score </t>
  </si>
  <si>
    <t>Abbreviation</t>
  </si>
  <si>
    <t>Source</t>
  </si>
  <si>
    <t>Description</t>
  </si>
  <si>
    <t>JP</t>
  </si>
  <si>
    <t>Progress of or response to the Gospel</t>
  </si>
  <si>
    <t>Percent of the country's population living in a least-reached people group</t>
  </si>
  <si>
    <t>WCT</t>
  </si>
  <si>
    <t>The (average) number of discipleship offers per person per year</t>
  </si>
  <si>
    <t>Bible translation status, Jesus film, audio recordings, &amp; Christian radio broadcasting</t>
  </si>
  <si>
    <t>Number of Christian workers per million population</t>
  </si>
  <si>
    <t>Population of the country living in a least-reached people group</t>
  </si>
  <si>
    <t>Number of least reached people groups in the country</t>
  </si>
  <si>
    <t>Population of the country</t>
  </si>
  <si>
    <t>CtryIndices</t>
  </si>
  <si>
    <t>Location indices (country persecution index, country human development index, &amp; percent evangelical in the country)</t>
  </si>
  <si>
    <t>Average cost to lead to a baptism</t>
  </si>
  <si>
    <t>AftU</t>
  </si>
  <si>
    <t xml:space="preserve">Priority rank of the country </t>
  </si>
  <si>
    <t>Joshua Project &lt;http://www.joshuaproject.net/download.php&gt;</t>
  </si>
  <si>
    <r>
      <t xml:space="preserve">Barrett, David, and Todd Johnson.  </t>
    </r>
    <r>
      <rPr>
        <u val="single"/>
        <sz val="12"/>
        <rFont val="Times New Roman"/>
        <family val="1"/>
      </rPr>
      <t>World Christian Trends AD 30 – AD 2200</t>
    </r>
    <r>
      <rPr>
        <sz val="12"/>
        <rFont val="Times New Roman"/>
        <family val="1"/>
      </rPr>
      <t>.   Pasadena, CA:  William Carey Library, 2001, pp. 416-425.</t>
    </r>
  </si>
  <si>
    <t>Advocates for the Unreached &lt;http://www.geocities.com/AdvocatesForTheUnreached/&gt; and &lt;http://www.geocities.com/AdvocatesForTheUnreached/Country_Prioritization.doc&gt;</t>
  </si>
  <si>
    <t xml:space="preserve">Then the weighted scores are totaled and the countries are accordingly prioritized. </t>
  </si>
  <si>
    <t xml:space="preserve">This file contains 222 countries in common between JP and WCT.  </t>
  </si>
  <si>
    <t xml:space="preserve">   For the above 10 criteria, countries are prioritized directly from the data.  (This is an earlier version of the prioritization.) </t>
  </si>
  <si>
    <t xml:space="preserve">The criteria are weighted (according to Figure 1 in columns AL to AR and rows 36 through 60).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</si>
</sst>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10"/>
      <name val="MS Sans Serif"/>
      <family val="0"/>
    </font>
    <font>
      <b/>
      <sz val="10"/>
      <name val="Arial Narrow"/>
      <family val="0"/>
    </font>
    <font>
      <b/>
      <sz val="23.5"/>
      <name val="Arial"/>
      <family val="0"/>
    </font>
    <font>
      <sz val="19.5"/>
      <name val="Arial"/>
      <family val="0"/>
    </font>
    <font>
      <sz val="7"/>
      <name val="Arial"/>
      <family val="2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Fig. 2 - Status of Christianity / Great Commission Prioritization (Top 20 + Misc. Countries)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'Data, Weights, &amp; Prioritization'!$AC$1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'Data, Weights, &amp; Prioritization'!$AB$2:$AB$73</c:f>
              <c:strCache>
                <c:ptCount val="72"/>
                <c:pt idx="0">
                  <c:v>Pakistan</c:v>
                </c:pt>
                <c:pt idx="1">
                  <c:v>Bangladesh</c:v>
                </c:pt>
                <c:pt idx="2">
                  <c:v>Afghanistan</c:v>
                </c:pt>
                <c:pt idx="3">
                  <c:v>India</c:v>
                </c:pt>
                <c:pt idx="4">
                  <c:v>Iran</c:v>
                </c:pt>
                <c:pt idx="5">
                  <c:v>Algeria</c:v>
                </c:pt>
                <c:pt idx="6">
                  <c:v>Maldives</c:v>
                </c:pt>
                <c:pt idx="7">
                  <c:v>Tunisia</c:v>
                </c:pt>
                <c:pt idx="8">
                  <c:v>Nepal</c:v>
                </c:pt>
                <c:pt idx="9">
                  <c:v>Morocco</c:v>
                </c:pt>
                <c:pt idx="10">
                  <c:v>Turkey</c:v>
                </c:pt>
                <c:pt idx="11">
                  <c:v>Comoros</c:v>
                </c:pt>
                <c:pt idx="12">
                  <c:v>Yemen</c:v>
                </c:pt>
                <c:pt idx="13">
                  <c:v>Korea North</c:v>
                </c:pt>
                <c:pt idx="14">
                  <c:v>Azerbaijan</c:v>
                </c:pt>
                <c:pt idx="15">
                  <c:v>Mongolia</c:v>
                </c:pt>
                <c:pt idx="16">
                  <c:v>Iraq</c:v>
                </c:pt>
                <c:pt idx="17">
                  <c:v>Western Sahara</c:v>
                </c:pt>
                <c:pt idx="18">
                  <c:v>Saudi Arabia</c:v>
                </c:pt>
                <c:pt idx="19">
                  <c:v>Cambodia</c:v>
                </c:pt>
                <c:pt idx="20">
                  <c:v>Japan</c:v>
                </c:pt>
                <c:pt idx="21">
                  <c:v>Israel</c:v>
                </c:pt>
                <c:pt idx="22">
                  <c:v>Thailand</c:v>
                </c:pt>
                <c:pt idx="23">
                  <c:v>Indonesia</c:v>
                </c:pt>
                <c:pt idx="24">
                  <c:v>Myanmar</c:v>
                </c:pt>
                <c:pt idx="25">
                  <c:v>Sudan</c:v>
                </c:pt>
                <c:pt idx="26">
                  <c:v>Viet Nam</c:v>
                </c:pt>
                <c:pt idx="27">
                  <c:v>Egypt</c:v>
                </c:pt>
                <c:pt idx="28">
                  <c:v>China</c:v>
                </c:pt>
                <c:pt idx="29">
                  <c:v>Taiwan</c:v>
                </c:pt>
                <c:pt idx="30">
                  <c:v>Nigeria</c:v>
                </c:pt>
                <c:pt idx="31">
                  <c:v>Russia</c:v>
                </c:pt>
                <c:pt idx="32">
                  <c:v>Cuba</c:v>
                </c:pt>
                <c:pt idx="33">
                  <c:v>France</c:v>
                </c:pt>
                <c:pt idx="34">
                  <c:v>Ghana</c:v>
                </c:pt>
                <c:pt idx="35">
                  <c:v>Netherlands</c:v>
                </c:pt>
                <c:pt idx="36">
                  <c:v>Kenya</c:v>
                </c:pt>
                <c:pt idx="37">
                  <c:v>Madagascar</c:v>
                </c:pt>
                <c:pt idx="38">
                  <c:v>Italy</c:v>
                </c:pt>
                <c:pt idx="39">
                  <c:v>Namibia</c:v>
                </c:pt>
                <c:pt idx="40">
                  <c:v>Spain</c:v>
                </c:pt>
                <c:pt idx="41">
                  <c:v>Haiti</c:v>
                </c:pt>
                <c:pt idx="42">
                  <c:v>Venezuela</c:v>
                </c:pt>
                <c:pt idx="43">
                  <c:v>Germany</c:v>
                </c:pt>
                <c:pt idx="44">
                  <c:v>Australia</c:v>
                </c:pt>
                <c:pt idx="45">
                  <c:v>Britain</c:v>
                </c:pt>
                <c:pt idx="46">
                  <c:v>United States</c:v>
                </c:pt>
                <c:pt idx="47">
                  <c:v>South Africa</c:v>
                </c:pt>
                <c:pt idx="48">
                  <c:v>Korea South </c:v>
                </c:pt>
                <c:pt idx="49">
                  <c:v>Belgium</c:v>
                </c:pt>
                <c:pt idx="50">
                  <c:v>Ukraine</c:v>
                </c:pt>
                <c:pt idx="51">
                  <c:v>Canada</c:v>
                </c:pt>
                <c:pt idx="52">
                  <c:v>Argentina</c:v>
                </c:pt>
                <c:pt idx="53">
                  <c:v>Congo-Zaire</c:v>
                </c:pt>
                <c:pt idx="54">
                  <c:v>Philippines</c:v>
                </c:pt>
                <c:pt idx="55">
                  <c:v>Angola</c:v>
                </c:pt>
                <c:pt idx="56">
                  <c:v>Uganda</c:v>
                </c:pt>
                <c:pt idx="57">
                  <c:v>Papua New Guinea</c:v>
                </c:pt>
                <c:pt idx="58">
                  <c:v>Brazil</c:v>
                </c:pt>
                <c:pt idx="59">
                  <c:v>Romania</c:v>
                </c:pt>
                <c:pt idx="60">
                  <c:v>Rwanda</c:v>
                </c:pt>
                <c:pt idx="61">
                  <c:v>Dominican Republic</c:v>
                </c:pt>
                <c:pt idx="62">
                  <c:v>Mexico</c:v>
                </c:pt>
                <c:pt idx="63">
                  <c:v>Honduras</c:v>
                </c:pt>
                <c:pt idx="64">
                  <c:v>Nicaragua</c:v>
                </c:pt>
                <c:pt idx="65">
                  <c:v>Poland</c:v>
                </c:pt>
                <c:pt idx="66">
                  <c:v>Switzerland</c:v>
                </c:pt>
                <c:pt idx="67">
                  <c:v>Peru</c:v>
                </c:pt>
                <c:pt idx="68">
                  <c:v>Denmark</c:v>
                </c:pt>
                <c:pt idx="69">
                  <c:v>Norway</c:v>
                </c:pt>
                <c:pt idx="70">
                  <c:v>Portugal</c:v>
                </c:pt>
                <c:pt idx="71">
                  <c:v>Malta</c:v>
                </c:pt>
              </c:strCache>
            </c:strRef>
          </c:cat>
          <c:val>
            <c:numRef>
              <c:f>'Data, Weights, &amp; Prioritization'!$AC$2:$AC$73</c:f>
              <c:numCache>
                <c:ptCount val="72"/>
                <c:pt idx="0">
                  <c:v>89.41985401</c:v>
                </c:pt>
                <c:pt idx="1">
                  <c:v>87.43692815</c:v>
                </c:pt>
                <c:pt idx="2">
                  <c:v>84.29847069</c:v>
                </c:pt>
                <c:pt idx="3">
                  <c:v>84.24183439</c:v>
                </c:pt>
                <c:pt idx="4">
                  <c:v>82.6406494</c:v>
                </c:pt>
                <c:pt idx="5">
                  <c:v>81.15975927</c:v>
                </c:pt>
                <c:pt idx="6">
                  <c:v>81.10163348</c:v>
                </c:pt>
                <c:pt idx="7">
                  <c:v>80.44921867</c:v>
                </c:pt>
                <c:pt idx="8">
                  <c:v>80.31956443</c:v>
                </c:pt>
                <c:pt idx="9">
                  <c:v>80.09555203</c:v>
                </c:pt>
                <c:pt idx="10">
                  <c:v>79.38044066</c:v>
                </c:pt>
                <c:pt idx="11">
                  <c:v>78.97761324</c:v>
                </c:pt>
                <c:pt idx="12">
                  <c:v>78.57741573</c:v>
                </c:pt>
                <c:pt idx="13">
                  <c:v>78.33742068</c:v>
                </c:pt>
                <c:pt idx="14">
                  <c:v>77.66214559</c:v>
                </c:pt>
                <c:pt idx="15">
                  <c:v>77.16730463</c:v>
                </c:pt>
                <c:pt idx="16">
                  <c:v>77.16378404</c:v>
                </c:pt>
                <c:pt idx="17">
                  <c:v>76.67660321</c:v>
                </c:pt>
                <c:pt idx="18">
                  <c:v>76.51900021</c:v>
                </c:pt>
                <c:pt idx="19">
                  <c:v>75.25770851</c:v>
                </c:pt>
                <c:pt idx="20">
                  <c:v>73.40493573</c:v>
                </c:pt>
                <c:pt idx="21">
                  <c:v>68.35166327</c:v>
                </c:pt>
                <c:pt idx="22">
                  <c:v>65.13452329</c:v>
                </c:pt>
                <c:pt idx="23">
                  <c:v>63.50492217</c:v>
                </c:pt>
                <c:pt idx="24">
                  <c:v>61.49271145</c:v>
                </c:pt>
                <c:pt idx="25">
                  <c:v>59.1057744</c:v>
                </c:pt>
                <c:pt idx="26">
                  <c:v>57.32986637</c:v>
                </c:pt>
                <c:pt idx="27">
                  <c:v>54.12634318</c:v>
                </c:pt>
                <c:pt idx="28">
                  <c:v>52.48352973</c:v>
                </c:pt>
                <c:pt idx="29">
                  <c:v>49.64425312</c:v>
                </c:pt>
                <c:pt idx="30">
                  <c:v>43.87719541</c:v>
                </c:pt>
                <c:pt idx="31">
                  <c:v>43.3264597</c:v>
                </c:pt>
                <c:pt idx="32">
                  <c:v>39.53901183</c:v>
                </c:pt>
                <c:pt idx="33">
                  <c:v>37.68563963</c:v>
                </c:pt>
                <c:pt idx="34">
                  <c:v>36.9008451</c:v>
                </c:pt>
                <c:pt idx="35">
                  <c:v>35.21385143</c:v>
                </c:pt>
                <c:pt idx="36">
                  <c:v>32.94775624</c:v>
                </c:pt>
                <c:pt idx="37">
                  <c:v>32.03306939</c:v>
                </c:pt>
                <c:pt idx="38">
                  <c:v>30.77514181</c:v>
                </c:pt>
                <c:pt idx="39">
                  <c:v>30.11504383</c:v>
                </c:pt>
                <c:pt idx="40">
                  <c:v>29.78973411</c:v>
                </c:pt>
                <c:pt idx="41">
                  <c:v>29.36704518</c:v>
                </c:pt>
                <c:pt idx="42">
                  <c:v>29.00627581</c:v>
                </c:pt>
                <c:pt idx="43">
                  <c:v>28.61435321</c:v>
                </c:pt>
                <c:pt idx="44">
                  <c:v>28.55977061</c:v>
                </c:pt>
                <c:pt idx="45">
                  <c:v>28.50455653</c:v>
                </c:pt>
                <c:pt idx="46">
                  <c:v>28.49184027</c:v>
                </c:pt>
                <c:pt idx="47">
                  <c:v>28.12705592</c:v>
                </c:pt>
                <c:pt idx="48">
                  <c:v>27.79471204</c:v>
                </c:pt>
                <c:pt idx="49">
                  <c:v>27.74072934</c:v>
                </c:pt>
                <c:pt idx="50">
                  <c:v>26.09582028</c:v>
                </c:pt>
                <c:pt idx="51">
                  <c:v>25.57440744</c:v>
                </c:pt>
                <c:pt idx="52">
                  <c:v>25.46687394</c:v>
                </c:pt>
                <c:pt idx="53">
                  <c:v>24.75342183</c:v>
                </c:pt>
                <c:pt idx="54">
                  <c:v>22.66340551</c:v>
                </c:pt>
                <c:pt idx="55">
                  <c:v>21.66527836</c:v>
                </c:pt>
                <c:pt idx="56">
                  <c:v>21.28235054</c:v>
                </c:pt>
                <c:pt idx="57">
                  <c:v>20.23180186</c:v>
                </c:pt>
                <c:pt idx="58">
                  <c:v>19.55731356</c:v>
                </c:pt>
                <c:pt idx="59">
                  <c:v>19.53710489</c:v>
                </c:pt>
                <c:pt idx="60">
                  <c:v>19.46505991</c:v>
                </c:pt>
                <c:pt idx="61">
                  <c:v>18.20119784</c:v>
                </c:pt>
                <c:pt idx="62">
                  <c:v>18.00965421</c:v>
                </c:pt>
                <c:pt idx="63">
                  <c:v>17.78190453</c:v>
                </c:pt>
                <c:pt idx="64">
                  <c:v>17.75983247</c:v>
                </c:pt>
                <c:pt idx="65">
                  <c:v>17.40185394</c:v>
                </c:pt>
                <c:pt idx="66">
                  <c:v>17.04539194</c:v>
                </c:pt>
                <c:pt idx="67">
                  <c:v>16.66610007</c:v>
                </c:pt>
                <c:pt idx="68">
                  <c:v>16.65517167</c:v>
                </c:pt>
                <c:pt idx="69">
                  <c:v>15.25120165</c:v>
                </c:pt>
                <c:pt idx="70">
                  <c:v>14.83878581</c:v>
                </c:pt>
                <c:pt idx="71">
                  <c:v>9.311245977</c:v>
                </c:pt>
              </c:numCache>
            </c:numRef>
          </c:val>
        </c:ser>
        <c:axId val="32446035"/>
        <c:axId val="23578860"/>
      </c:barChart>
      <c:catAx>
        <c:axId val="3244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578860"/>
        <c:crosses val="autoZero"/>
        <c:auto val="1"/>
        <c:lblOffset val="100"/>
        <c:tickLblSkip val="1"/>
        <c:noMultiLvlLbl val="0"/>
      </c:catAx>
      <c:valAx>
        <c:axId val="23578860"/>
        <c:scaling>
          <c:orientation val="minMax"/>
          <c:max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46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Fig. 1 - Prioritization Weighting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'Data, Weights, &amp; Prioritization'!$AK$61:$AK$70</c:f>
              <c:strCache>
                <c:ptCount val="10"/>
                <c:pt idx="0">
                  <c:v>Percent Least Reached (24%)</c:v>
                </c:pt>
                <c:pt idx="1">
                  <c:v>Number Evang./Disc. Opportun p.c. p.a. (18%)</c:v>
                </c:pt>
                <c:pt idx="2">
                  <c:v>Joshua Project Progress (15%)</c:v>
                </c:pt>
                <c:pt idx="3">
                  <c:v>Christian workers per million (14%)</c:v>
                </c:pt>
                <c:pt idx="4">
                  <c:v>Ministry Tools (8%)</c:v>
                </c:pt>
                <c:pt idx="5">
                  <c:v>Country Indices (8%)</c:v>
                </c:pt>
                <c:pt idx="6">
                  <c:v>Pop'n People Least Reached (6%)</c:v>
                </c:pt>
                <c:pt idx="7">
                  <c:v>Num of Least Reached People Groups (4%)</c:v>
                </c:pt>
                <c:pt idx="8">
                  <c:v>Population (2%)</c:v>
                </c:pt>
                <c:pt idx="9">
                  <c:v>Cost / Convert (1%)</c:v>
                </c:pt>
              </c:strCache>
            </c:strRef>
          </c:cat>
          <c:val>
            <c:numRef>
              <c:f>'Data, Weights, &amp; Prioritization'!$AJ$61:$AJ$70</c:f>
              <c:numCache>
                <c:ptCount val="10"/>
                <c:pt idx="0">
                  <c:v>24</c:v>
                </c:pt>
                <c:pt idx="1">
                  <c:v>18</c:v>
                </c:pt>
                <c:pt idx="2">
                  <c:v>15</c:v>
                </c:pt>
                <c:pt idx="3">
                  <c:v>14</c:v>
                </c:pt>
                <c:pt idx="4">
                  <c:v>8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Fig. 3 - Status of Christianity / Great Commission Prioritization (Top 75 Countries)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'Data, Weights, &amp; Prioritization'!$W$1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'Data, Weights, &amp; Prioritization'!$X$2:$X$76</c:f>
              <c:strCache>
                <c:ptCount val="75"/>
                <c:pt idx="0">
                  <c:v>Pakistan</c:v>
                </c:pt>
                <c:pt idx="1">
                  <c:v>Bangladesh</c:v>
                </c:pt>
                <c:pt idx="2">
                  <c:v>Afghanistan</c:v>
                </c:pt>
                <c:pt idx="3">
                  <c:v>India</c:v>
                </c:pt>
                <c:pt idx="4">
                  <c:v>Iran</c:v>
                </c:pt>
                <c:pt idx="5">
                  <c:v>Algeria</c:v>
                </c:pt>
                <c:pt idx="6">
                  <c:v>Maldives</c:v>
                </c:pt>
                <c:pt idx="7">
                  <c:v>Tunisia</c:v>
                </c:pt>
                <c:pt idx="8">
                  <c:v>Nepal</c:v>
                </c:pt>
                <c:pt idx="9">
                  <c:v>Morocco</c:v>
                </c:pt>
                <c:pt idx="10">
                  <c:v>Turkey</c:v>
                </c:pt>
                <c:pt idx="11">
                  <c:v>Comoros</c:v>
                </c:pt>
                <c:pt idx="12">
                  <c:v>Yemen</c:v>
                </c:pt>
                <c:pt idx="13">
                  <c:v>Korea North</c:v>
                </c:pt>
                <c:pt idx="14">
                  <c:v>Azerbaijan</c:v>
                </c:pt>
                <c:pt idx="15">
                  <c:v>Mongolia</c:v>
                </c:pt>
                <c:pt idx="16">
                  <c:v>Iraq</c:v>
                </c:pt>
                <c:pt idx="17">
                  <c:v>Western Sahara</c:v>
                </c:pt>
                <c:pt idx="18">
                  <c:v>Saudi Arabia</c:v>
                </c:pt>
                <c:pt idx="19">
                  <c:v>Cambodia</c:v>
                </c:pt>
                <c:pt idx="20">
                  <c:v>Laos</c:v>
                </c:pt>
                <c:pt idx="21">
                  <c:v>Libya</c:v>
                </c:pt>
                <c:pt idx="22">
                  <c:v>Bhutan</c:v>
                </c:pt>
                <c:pt idx="23">
                  <c:v>Kyrgyzstan</c:v>
                </c:pt>
                <c:pt idx="24">
                  <c:v>Japan</c:v>
                </c:pt>
                <c:pt idx="25">
                  <c:v>Guinea</c:v>
                </c:pt>
                <c:pt idx="26">
                  <c:v>Oman</c:v>
                </c:pt>
                <c:pt idx="27">
                  <c:v>Mauritania</c:v>
                </c:pt>
                <c:pt idx="28">
                  <c:v>Mali</c:v>
                </c:pt>
                <c:pt idx="29">
                  <c:v>Bahrain</c:v>
                </c:pt>
                <c:pt idx="30">
                  <c:v>Niger</c:v>
                </c:pt>
                <c:pt idx="31">
                  <c:v>Mayotte</c:v>
                </c:pt>
                <c:pt idx="32">
                  <c:v>Senegal</c:v>
                </c:pt>
                <c:pt idx="33">
                  <c:v>Gambia</c:v>
                </c:pt>
                <c:pt idx="34">
                  <c:v>Israel</c:v>
                </c:pt>
                <c:pt idx="35">
                  <c:v>Uzbekistan</c:v>
                </c:pt>
                <c:pt idx="36">
                  <c:v>Somalia</c:v>
                </c:pt>
                <c:pt idx="37">
                  <c:v>Chad</c:v>
                </c:pt>
                <c:pt idx="38">
                  <c:v>Kuwait</c:v>
                </c:pt>
                <c:pt idx="39">
                  <c:v>Thailand</c:v>
                </c:pt>
                <c:pt idx="40">
                  <c:v>Djibouti</c:v>
                </c:pt>
                <c:pt idx="41">
                  <c:v>Turkmenistan</c:v>
                </c:pt>
                <c:pt idx="42">
                  <c:v>Tajikistan</c:v>
                </c:pt>
                <c:pt idx="43">
                  <c:v>Indonesia</c:v>
                </c:pt>
                <c:pt idx="44">
                  <c:v>Sri Lanka</c:v>
                </c:pt>
                <c:pt idx="45">
                  <c:v>Myanmar</c:v>
                </c:pt>
                <c:pt idx="46">
                  <c:v>United Arab Emirates</c:v>
                </c:pt>
                <c:pt idx="47">
                  <c:v>Syria</c:v>
                </c:pt>
                <c:pt idx="48">
                  <c:v>Jordan</c:v>
                </c:pt>
                <c:pt idx="49">
                  <c:v>Sudan</c:v>
                </c:pt>
                <c:pt idx="50">
                  <c:v>Kazakhstan</c:v>
                </c:pt>
                <c:pt idx="51">
                  <c:v>Viet Nam</c:v>
                </c:pt>
                <c:pt idx="52">
                  <c:v>Serbia and Montenegro</c:v>
                </c:pt>
                <c:pt idx="53">
                  <c:v>Qatar</c:v>
                </c:pt>
                <c:pt idx="54">
                  <c:v>Eritrea</c:v>
                </c:pt>
                <c:pt idx="55">
                  <c:v>Guinea-Bissau</c:v>
                </c:pt>
                <c:pt idx="56">
                  <c:v>Egypt</c:v>
                </c:pt>
                <c:pt idx="57">
                  <c:v>China</c:v>
                </c:pt>
                <c:pt idx="58">
                  <c:v>Gibraltar</c:v>
                </c:pt>
                <c:pt idx="59">
                  <c:v>Taiwan</c:v>
                </c:pt>
                <c:pt idx="60">
                  <c:v>Brunei</c:v>
                </c:pt>
                <c:pt idx="61">
                  <c:v>Sierra Leone</c:v>
                </c:pt>
                <c:pt idx="62">
                  <c:v>Guyana</c:v>
                </c:pt>
                <c:pt idx="63">
                  <c:v>Central African Rep</c:v>
                </c:pt>
                <c:pt idx="64">
                  <c:v>Bosnia-Herzegovina</c:v>
                </c:pt>
                <c:pt idx="65">
                  <c:v>Liberia</c:v>
                </c:pt>
                <c:pt idx="66">
                  <c:v>Tanzania</c:v>
                </c:pt>
                <c:pt idx="67">
                  <c:v>Ivory Coast</c:v>
                </c:pt>
                <c:pt idx="68">
                  <c:v>Albania</c:v>
                </c:pt>
                <c:pt idx="69">
                  <c:v>Benin</c:v>
                </c:pt>
                <c:pt idx="70">
                  <c:v>Nigeria</c:v>
                </c:pt>
                <c:pt idx="71">
                  <c:v>Palestine</c:v>
                </c:pt>
                <c:pt idx="72">
                  <c:v>Malaysia</c:v>
                </c:pt>
                <c:pt idx="73">
                  <c:v>Georgia</c:v>
                </c:pt>
                <c:pt idx="74">
                  <c:v>Russia</c:v>
                </c:pt>
              </c:strCache>
            </c:strRef>
          </c:cat>
          <c:val>
            <c:numRef>
              <c:f>'Data, Weights, &amp; Prioritization'!$W$2:$W$76</c:f>
              <c:numCache>
                <c:ptCount val="75"/>
                <c:pt idx="0">
                  <c:v>89.41985401381538</c:v>
                </c:pt>
                <c:pt idx="1">
                  <c:v>87.43692815155134</c:v>
                </c:pt>
                <c:pt idx="2">
                  <c:v>84.2984706941994</c:v>
                </c:pt>
                <c:pt idx="3">
                  <c:v>84.24183439255741</c:v>
                </c:pt>
                <c:pt idx="4">
                  <c:v>82.64064939751017</c:v>
                </c:pt>
                <c:pt idx="5">
                  <c:v>81.15975926989948</c:v>
                </c:pt>
                <c:pt idx="6">
                  <c:v>81.10163348041357</c:v>
                </c:pt>
                <c:pt idx="7">
                  <c:v>80.44921866723244</c:v>
                </c:pt>
                <c:pt idx="8">
                  <c:v>80.31956443153801</c:v>
                </c:pt>
                <c:pt idx="9">
                  <c:v>80.09555202614084</c:v>
                </c:pt>
                <c:pt idx="10">
                  <c:v>79.38044066298066</c:v>
                </c:pt>
                <c:pt idx="11">
                  <c:v>78.9776132378118</c:v>
                </c:pt>
                <c:pt idx="12">
                  <c:v>78.57741572658699</c:v>
                </c:pt>
                <c:pt idx="13">
                  <c:v>78.33742067577961</c:v>
                </c:pt>
                <c:pt idx="14">
                  <c:v>77.6621455863756</c:v>
                </c:pt>
                <c:pt idx="15">
                  <c:v>77.16730462623077</c:v>
                </c:pt>
                <c:pt idx="16">
                  <c:v>77.16378404435653</c:v>
                </c:pt>
                <c:pt idx="17">
                  <c:v>76.67660321064358</c:v>
                </c:pt>
                <c:pt idx="18">
                  <c:v>76.519000214949</c:v>
                </c:pt>
                <c:pt idx="19">
                  <c:v>75.25770850769294</c:v>
                </c:pt>
                <c:pt idx="20">
                  <c:v>74.72318689577054</c:v>
                </c:pt>
                <c:pt idx="21">
                  <c:v>74.26497953534506</c:v>
                </c:pt>
                <c:pt idx="22">
                  <c:v>74.07602516504535</c:v>
                </c:pt>
                <c:pt idx="23">
                  <c:v>74.03128176740304</c:v>
                </c:pt>
                <c:pt idx="24">
                  <c:v>73.40493572765583</c:v>
                </c:pt>
                <c:pt idx="25">
                  <c:v>72.69782278924411</c:v>
                </c:pt>
                <c:pt idx="26">
                  <c:v>72.33510554273954</c:v>
                </c:pt>
                <c:pt idx="27">
                  <c:v>72.11271618958158</c:v>
                </c:pt>
                <c:pt idx="28">
                  <c:v>72.03208580698565</c:v>
                </c:pt>
                <c:pt idx="29">
                  <c:v>70.87279140071955</c:v>
                </c:pt>
                <c:pt idx="30">
                  <c:v>70.46835179758938</c:v>
                </c:pt>
                <c:pt idx="31">
                  <c:v>70.42235670204667</c:v>
                </c:pt>
                <c:pt idx="32">
                  <c:v>69.98788739117715</c:v>
                </c:pt>
                <c:pt idx="33">
                  <c:v>69.71391220683476</c:v>
                </c:pt>
                <c:pt idx="34">
                  <c:v>68.35166326714995</c:v>
                </c:pt>
                <c:pt idx="35">
                  <c:v>66.76503670399502</c:v>
                </c:pt>
                <c:pt idx="36">
                  <c:v>66.26843171407737</c:v>
                </c:pt>
                <c:pt idx="37">
                  <c:v>65.37824866551655</c:v>
                </c:pt>
                <c:pt idx="38">
                  <c:v>65.3103055524972</c:v>
                </c:pt>
                <c:pt idx="39">
                  <c:v>65.13452329243067</c:v>
                </c:pt>
                <c:pt idx="40">
                  <c:v>65.05669418152844</c:v>
                </c:pt>
                <c:pt idx="41">
                  <c:v>64.81153136410295</c:v>
                </c:pt>
                <c:pt idx="42">
                  <c:v>64.68082392309823</c:v>
                </c:pt>
                <c:pt idx="43">
                  <c:v>63.50492216562875</c:v>
                </c:pt>
                <c:pt idx="44">
                  <c:v>62.81489484122671</c:v>
                </c:pt>
                <c:pt idx="45">
                  <c:v>61.4927114507909</c:v>
                </c:pt>
                <c:pt idx="46">
                  <c:v>61.46985999971569</c:v>
                </c:pt>
                <c:pt idx="47">
                  <c:v>59.55301724476769</c:v>
                </c:pt>
                <c:pt idx="48">
                  <c:v>59.44624022707855</c:v>
                </c:pt>
                <c:pt idx="49">
                  <c:v>59.10577440357491</c:v>
                </c:pt>
                <c:pt idx="50">
                  <c:v>58.820464437440535</c:v>
                </c:pt>
                <c:pt idx="51">
                  <c:v>57.32986636977841</c:v>
                </c:pt>
                <c:pt idx="52">
                  <c:v>57.29800770393937</c:v>
                </c:pt>
                <c:pt idx="53">
                  <c:v>56.82067888295133</c:v>
                </c:pt>
                <c:pt idx="54">
                  <c:v>56.2664807127339</c:v>
                </c:pt>
                <c:pt idx="55">
                  <c:v>55.464825087416784</c:v>
                </c:pt>
                <c:pt idx="56">
                  <c:v>54.12634317617952</c:v>
                </c:pt>
                <c:pt idx="57">
                  <c:v>52.483529726444054</c:v>
                </c:pt>
                <c:pt idx="58">
                  <c:v>51.28258263299398</c:v>
                </c:pt>
                <c:pt idx="59">
                  <c:v>49.64425312031928</c:v>
                </c:pt>
                <c:pt idx="60">
                  <c:v>49.636098511295</c:v>
                </c:pt>
                <c:pt idx="61">
                  <c:v>48.42119446529097</c:v>
                </c:pt>
                <c:pt idx="62">
                  <c:v>48.39493870675949</c:v>
                </c:pt>
                <c:pt idx="63">
                  <c:v>46.77933308601595</c:v>
                </c:pt>
                <c:pt idx="64">
                  <c:v>46.52606691238212</c:v>
                </c:pt>
                <c:pt idx="65">
                  <c:v>45.05338071402116</c:v>
                </c:pt>
                <c:pt idx="66">
                  <c:v>44.78437641796297</c:v>
                </c:pt>
                <c:pt idx="67">
                  <c:v>44.75741701754782</c:v>
                </c:pt>
                <c:pt idx="68">
                  <c:v>44.60009140144102</c:v>
                </c:pt>
                <c:pt idx="69">
                  <c:v>44.556752350644445</c:v>
                </c:pt>
                <c:pt idx="70">
                  <c:v>43.87719541287755</c:v>
                </c:pt>
                <c:pt idx="71">
                  <c:v>43.684961620756745</c:v>
                </c:pt>
                <c:pt idx="72">
                  <c:v>43.460951138951586</c:v>
                </c:pt>
                <c:pt idx="73">
                  <c:v>43.399418983869076</c:v>
                </c:pt>
                <c:pt idx="74">
                  <c:v>43.326459696680615</c:v>
                </c:pt>
              </c:numCache>
            </c:numRef>
          </c:val>
        </c:ser>
        <c:axId val="10883149"/>
        <c:axId val="30839478"/>
      </c:barChart>
      <c:catAx>
        <c:axId val="10883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839478"/>
        <c:crosses val="autoZero"/>
        <c:auto val="1"/>
        <c:lblOffset val="100"/>
        <c:tickLblSkip val="1"/>
        <c:noMultiLvlLbl val="0"/>
      </c:catAx>
      <c:valAx>
        <c:axId val="30839478"/>
        <c:scaling>
          <c:orientation val="minMax"/>
          <c:max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83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28575</xdr:colOff>
      <xdr:row>1</xdr:row>
      <xdr:rowOff>19050</xdr:rowOff>
    </xdr:from>
    <xdr:to>
      <xdr:col>40</xdr:col>
      <xdr:colOff>476250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23774400" y="180975"/>
        <a:ext cx="88296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161925</xdr:colOff>
      <xdr:row>35</xdr:row>
      <xdr:rowOff>0</xdr:rowOff>
    </xdr:from>
    <xdr:to>
      <xdr:col>40</xdr:col>
      <xdr:colOff>276225</xdr:colOff>
      <xdr:row>59</xdr:row>
      <xdr:rowOff>142875</xdr:rowOff>
    </xdr:to>
    <xdr:graphicFrame>
      <xdr:nvGraphicFramePr>
        <xdr:cNvPr id="2" name="Chart 2"/>
        <xdr:cNvGraphicFramePr/>
      </xdr:nvGraphicFramePr>
      <xdr:xfrm>
        <a:off x="27717750" y="5743575"/>
        <a:ext cx="46863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41</xdr:col>
      <xdr:colOff>0</xdr:colOff>
      <xdr:row>0</xdr:row>
      <xdr:rowOff>0</xdr:rowOff>
    </xdr:from>
    <xdr:to>
      <xdr:col>52</xdr:col>
      <xdr:colOff>457200</xdr:colOff>
      <xdr:row>33</xdr:row>
      <xdr:rowOff>114300</xdr:rowOff>
    </xdr:to>
    <xdr:graphicFrame>
      <xdr:nvGraphicFramePr>
        <xdr:cNvPr id="3" name="Chart 3"/>
        <xdr:cNvGraphicFramePr/>
      </xdr:nvGraphicFramePr>
      <xdr:xfrm>
        <a:off x="32889825" y="0"/>
        <a:ext cx="8839200" cy="553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N246"/>
  <sheetViews>
    <sheetView tabSelected="1" workbookViewId="0" topLeftCell="AA14">
      <selection activeCell="AD36" sqref="AD36"/>
    </sheetView>
  </sheetViews>
  <sheetFormatPr defaultColWidth="9.140625" defaultRowHeight="12.75"/>
  <cols>
    <col min="1" max="1" width="17.00390625" style="2" customWidth="1"/>
    <col min="2" max="2" width="11.421875" style="0" customWidth="1"/>
    <col min="3" max="3" width="17.00390625" style="2" customWidth="1"/>
    <col min="4" max="5" width="11.421875" style="0" customWidth="1"/>
    <col min="6" max="6" width="14.00390625" style="2" customWidth="1"/>
    <col min="7" max="7" width="11.421875" style="0" customWidth="1"/>
    <col min="8" max="8" width="17.00390625" style="2" customWidth="1"/>
    <col min="9" max="16" width="11.421875" style="0" customWidth="1"/>
    <col min="17" max="17" width="17.00390625" style="2" customWidth="1"/>
    <col min="18" max="24" width="11.421875" style="0" customWidth="1"/>
    <col min="25" max="25" width="11.28125" style="1" customWidth="1"/>
    <col min="26" max="16384" width="11.421875" style="0" customWidth="1"/>
  </cols>
  <sheetData>
    <row r="1" spans="1:6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6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8</v>
      </c>
      <c r="U1" s="2" t="s">
        <v>18</v>
      </c>
      <c r="V1" s="2" t="s">
        <v>19</v>
      </c>
      <c r="W1" s="3" t="s">
        <v>20</v>
      </c>
      <c r="X1" s="3" t="s">
        <v>21</v>
      </c>
      <c r="Y1" s="3" t="s">
        <v>22</v>
      </c>
      <c r="AA1" t="s">
        <v>22</v>
      </c>
      <c r="AB1" t="s">
        <v>21</v>
      </c>
      <c r="AC1" t="s">
        <v>20</v>
      </c>
      <c r="BB1" s="9" t="s">
        <v>308</v>
      </c>
      <c r="BC1" s="9" t="s">
        <v>309</v>
      </c>
      <c r="BD1" s="10" t="s">
        <v>310</v>
      </c>
      <c r="BE1" s="2"/>
      <c r="BF1" s="11"/>
      <c r="BG1" s="11"/>
      <c r="BH1" s="11"/>
      <c r="BM1" s="12"/>
      <c r="BN1" s="2"/>
    </row>
    <row r="2" spans="1:66" ht="12.75">
      <c r="A2" s="2" t="s">
        <v>23</v>
      </c>
      <c r="B2" s="2">
        <v>27.56214</v>
      </c>
      <c r="C2" s="2">
        <v>99.9045486275097</v>
      </c>
      <c r="D2" s="4">
        <v>4</v>
      </c>
      <c r="E2" s="2">
        <v>3.729035</v>
      </c>
      <c r="F2" s="5">
        <v>28.8</v>
      </c>
      <c r="G2" s="6">
        <v>155866648</v>
      </c>
      <c r="H2" s="2">
        <v>468</v>
      </c>
      <c r="I2" s="2">
        <v>156015567</v>
      </c>
      <c r="J2" s="2">
        <v>21.97946</v>
      </c>
      <c r="K2" s="4">
        <v>12121</v>
      </c>
      <c r="L2" s="2" t="s">
        <v>23</v>
      </c>
      <c r="M2" s="2">
        <f aca="true" t="shared" si="0" ref="M2:M65">15*B2/34.92842</f>
        <v>11.83655315642677</v>
      </c>
      <c r="N2" s="2">
        <f aca="true" t="shared" si="1" ref="N2:N65">24*C2/100</f>
        <v>23.977091670602327</v>
      </c>
      <c r="O2" s="2">
        <f aca="true" t="shared" si="2" ref="O2:O65">18*(1-D2/596)</f>
        <v>17.879194630872483</v>
      </c>
      <c r="P2" s="2">
        <f aca="true" t="shared" si="3" ref="P2:P65">8*E2/13</f>
        <v>2.294790769230769</v>
      </c>
      <c r="Q2" s="2">
        <f aca="true" t="shared" si="4" ref="Q2:Q65">14*(1-F2/18325.9)</f>
        <v>13.977998352059107</v>
      </c>
      <c r="R2" s="2">
        <f>6*G2/155866648</f>
        <v>6</v>
      </c>
      <c r="S2" s="2">
        <f>4*H2/468</f>
        <v>4</v>
      </c>
      <c r="T2" s="2">
        <f>2*(I2-4483)/219492303</f>
        <v>1.4215631424670048</v>
      </c>
      <c r="U2" s="2">
        <f aca="true" t="shared" si="5" ref="U2:U65">8*J2/24.98689</f>
        <v>7.037117464398331</v>
      </c>
      <c r="V2" s="2">
        <f aca="true" t="shared" si="6" ref="V2:V65">1*(1-K2/2720658)</f>
        <v>0.995544827758579</v>
      </c>
      <c r="W2" s="3">
        <f aca="true" t="shared" si="7" ref="W2:W65">M2+N2+O2+P2+Q2+R2+S2+T2+U2+V2</f>
        <v>89.41985401381538</v>
      </c>
      <c r="X2" s="7" t="s">
        <v>23</v>
      </c>
      <c r="Y2" s="3">
        <v>1</v>
      </c>
      <c r="AA2">
        <v>1</v>
      </c>
      <c r="AB2" t="s">
        <v>23</v>
      </c>
      <c r="AC2">
        <v>89.41985401</v>
      </c>
      <c r="BB2" s="1" t="s">
        <v>0</v>
      </c>
      <c r="BC2" s="2"/>
      <c r="BD2" s="13" t="s">
        <v>21</v>
      </c>
      <c r="BE2" s="2"/>
      <c r="BF2" s="1"/>
      <c r="BG2" s="1"/>
      <c r="BH2" s="1"/>
      <c r="BI2" s="13"/>
      <c r="BJ2" s="13"/>
      <c r="BK2" s="13"/>
      <c r="BN2" s="2"/>
    </row>
    <row r="3" spans="1:66" ht="12.75">
      <c r="A3" s="2" t="s">
        <v>24</v>
      </c>
      <c r="B3" s="2">
        <v>33.3817</v>
      </c>
      <c r="C3" s="2">
        <v>99.3328429839362</v>
      </c>
      <c r="D3" s="4">
        <v>1</v>
      </c>
      <c r="E3" s="2">
        <v>1.5620560000000001</v>
      </c>
      <c r="F3" s="5">
        <v>26.3</v>
      </c>
      <c r="G3" s="6">
        <v>140838688</v>
      </c>
      <c r="H3" s="2">
        <v>341</v>
      </c>
      <c r="I3" s="2">
        <v>141784614</v>
      </c>
      <c r="J3" s="2">
        <v>17.88129</v>
      </c>
      <c r="K3" s="4">
        <v>7159</v>
      </c>
      <c r="L3" s="2" t="s">
        <v>24</v>
      </c>
      <c r="M3" s="2">
        <f t="shared" si="0"/>
        <v>14.335761537452882</v>
      </c>
      <c r="N3" s="2">
        <f t="shared" si="1"/>
        <v>23.83988231614469</v>
      </c>
      <c r="O3" s="2">
        <f t="shared" si="2"/>
        <v>17.96979865771812</v>
      </c>
      <c r="P3" s="2">
        <f t="shared" si="3"/>
        <v>0.9612652307692309</v>
      </c>
      <c r="Q3" s="2">
        <f t="shared" si="4"/>
        <v>13.979908217331754</v>
      </c>
      <c r="R3" s="2">
        <f>6*G3/155866648</f>
        <v>5.421507030804948</v>
      </c>
      <c r="S3" s="2">
        <f>4*H3/468</f>
        <v>2.9145299145299144</v>
      </c>
      <c r="T3" s="2">
        <f>2*(I3-4483)/219492303</f>
        <v>1.2918915976748397</v>
      </c>
      <c r="U3" s="2">
        <f t="shared" si="5"/>
        <v>5.72501499786488</v>
      </c>
      <c r="V3" s="2">
        <f t="shared" si="6"/>
        <v>0.9973686512600995</v>
      </c>
      <c r="W3" s="3">
        <f t="shared" si="7"/>
        <v>87.43692815155134</v>
      </c>
      <c r="X3" s="7" t="s">
        <v>24</v>
      </c>
      <c r="Y3" s="3">
        <v>2</v>
      </c>
      <c r="AA3">
        <v>2</v>
      </c>
      <c r="AB3" t="s">
        <v>24</v>
      </c>
      <c r="AC3">
        <v>87.43692815</v>
      </c>
      <c r="BB3" s="1" t="s">
        <v>1</v>
      </c>
      <c r="BC3" s="2" t="s">
        <v>311</v>
      </c>
      <c r="BD3" s="13" t="s">
        <v>312</v>
      </c>
      <c r="BE3" s="2"/>
      <c r="BF3" s="1"/>
      <c r="BG3" s="2"/>
      <c r="BH3" s="13"/>
      <c r="BI3" s="13"/>
      <c r="BJ3" s="13"/>
      <c r="BK3" s="13"/>
      <c r="BN3" s="2"/>
    </row>
    <row r="4" spans="1:66" ht="12.75">
      <c r="A4" s="2" t="s">
        <v>25</v>
      </c>
      <c r="B4" s="2">
        <v>31.38974</v>
      </c>
      <c r="C4" s="2">
        <v>99.9388775927736</v>
      </c>
      <c r="D4" s="4">
        <v>0</v>
      </c>
      <c r="E4" s="2">
        <v>7.712341</v>
      </c>
      <c r="F4" s="5">
        <v>3.1</v>
      </c>
      <c r="G4" s="6">
        <v>29807166</v>
      </c>
      <c r="H4" s="2">
        <v>75</v>
      </c>
      <c r="I4" s="2">
        <v>29825396</v>
      </c>
      <c r="J4" s="2">
        <v>21.98894</v>
      </c>
      <c r="K4" s="4">
        <v>30410</v>
      </c>
      <c r="L4" s="2" t="s">
        <v>25</v>
      </c>
      <c r="M4" s="2">
        <f t="shared" si="0"/>
        <v>13.480314883982727</v>
      </c>
      <c r="N4" s="2">
        <f t="shared" si="1"/>
        <v>23.985330622265664</v>
      </c>
      <c r="O4" s="2">
        <f t="shared" si="2"/>
        <v>18</v>
      </c>
      <c r="P4" s="2">
        <f t="shared" si="3"/>
        <v>4.746056</v>
      </c>
      <c r="Q4" s="2">
        <f t="shared" si="4"/>
        <v>13.997631767061918</v>
      </c>
      <c r="R4" s="2">
        <f>6*G4/155866648</f>
        <v>1.1474102913921649</v>
      </c>
      <c r="S4" s="2">
        <f>4*H4/468</f>
        <v>0.6410256410256411</v>
      </c>
      <c r="T4" s="2">
        <f>2*(I4-4483)/219492303</f>
        <v>0.2717262755222902</v>
      </c>
      <c r="U4" s="2">
        <f t="shared" si="5"/>
        <v>7.040152656052834</v>
      </c>
      <c r="V4" s="2">
        <f t="shared" si="6"/>
        <v>0.9888225568961626</v>
      </c>
      <c r="W4" s="3">
        <f t="shared" si="7"/>
        <v>84.2984706941994</v>
      </c>
      <c r="X4" s="7" t="s">
        <v>25</v>
      </c>
      <c r="Y4" s="3">
        <v>3</v>
      </c>
      <c r="AA4">
        <v>3</v>
      </c>
      <c r="AB4" t="s">
        <v>25</v>
      </c>
      <c r="AC4">
        <v>84.29847069</v>
      </c>
      <c r="BB4" s="14" t="s">
        <v>2</v>
      </c>
      <c r="BC4" s="2" t="s">
        <v>311</v>
      </c>
      <c r="BD4" s="13" t="s">
        <v>313</v>
      </c>
      <c r="BE4" s="2"/>
      <c r="BF4" s="1"/>
      <c r="BG4" s="1"/>
      <c r="BH4" s="1"/>
      <c r="BI4" s="13"/>
      <c r="BJ4" s="13"/>
      <c r="BK4" s="13"/>
      <c r="BN4" s="2"/>
    </row>
    <row r="5" spans="1:66" ht="12.75">
      <c r="A5" s="2" t="s">
        <v>26</v>
      </c>
      <c r="B5" s="2">
        <v>32.50327</v>
      </c>
      <c r="C5" s="2">
        <v>84.0326699869288</v>
      </c>
      <c r="D5" s="4">
        <v>13</v>
      </c>
      <c r="E5" s="2">
        <v>0.2240727</v>
      </c>
      <c r="F5" s="5">
        <v>303.8</v>
      </c>
      <c r="G5" s="6">
        <v>921938713</v>
      </c>
      <c r="H5" s="2">
        <v>2082</v>
      </c>
      <c r="I5" s="2">
        <v>1097119386</v>
      </c>
      <c r="J5" s="2">
        <v>17.50922</v>
      </c>
      <c r="K5" s="4">
        <v>9803</v>
      </c>
      <c r="L5" s="2" t="s">
        <v>26</v>
      </c>
      <c r="M5" s="2">
        <f t="shared" si="0"/>
        <v>13.95852002466759</v>
      </c>
      <c r="N5" s="2">
        <f t="shared" si="1"/>
        <v>20.16784079686291</v>
      </c>
      <c r="O5" s="2">
        <f t="shared" si="2"/>
        <v>17.607382550335572</v>
      </c>
      <c r="P5" s="2">
        <f t="shared" si="3"/>
        <v>0.1378908923076923</v>
      </c>
      <c r="Q5" s="2">
        <f t="shared" si="4"/>
        <v>13.767913172067948</v>
      </c>
      <c r="R5" s="2">
        <v>6</v>
      </c>
      <c r="S5" s="2">
        <v>4</v>
      </c>
      <c r="T5" s="2">
        <v>2</v>
      </c>
      <c r="U5" s="2">
        <f t="shared" si="5"/>
        <v>5.605890128783534</v>
      </c>
      <c r="V5" s="2">
        <f t="shared" si="6"/>
        <v>0.9963968275321632</v>
      </c>
      <c r="W5" s="3">
        <f t="shared" si="7"/>
        <v>84.24183439255741</v>
      </c>
      <c r="X5" s="7" t="s">
        <v>26</v>
      </c>
      <c r="Y5" s="3">
        <v>4</v>
      </c>
      <c r="AA5">
        <v>4</v>
      </c>
      <c r="AB5" t="s">
        <v>26</v>
      </c>
      <c r="AC5">
        <v>84.24183439</v>
      </c>
      <c r="BB5" s="14" t="s">
        <v>3</v>
      </c>
      <c r="BC5" s="2" t="s">
        <v>314</v>
      </c>
      <c r="BD5" s="13" t="s">
        <v>315</v>
      </c>
      <c r="BE5" s="2"/>
      <c r="BF5" s="1"/>
      <c r="BG5" s="1"/>
      <c r="BH5" s="1"/>
      <c r="BI5" s="13"/>
      <c r="BJ5" s="13"/>
      <c r="BK5" s="13"/>
      <c r="BN5" s="2"/>
    </row>
    <row r="6" spans="1:66" ht="12.75">
      <c r="A6" s="2" t="s">
        <v>27</v>
      </c>
      <c r="B6" s="2">
        <v>31.74221</v>
      </c>
      <c r="C6" s="2">
        <v>99.6520977665638</v>
      </c>
      <c r="D6" s="4">
        <v>0</v>
      </c>
      <c r="E6" s="2">
        <v>4.899242</v>
      </c>
      <c r="F6" s="5">
        <v>8.9</v>
      </c>
      <c r="G6" s="6">
        <v>68743752</v>
      </c>
      <c r="H6" s="2">
        <v>90</v>
      </c>
      <c r="I6" s="2">
        <v>68983748</v>
      </c>
      <c r="J6" s="2">
        <v>15.99038</v>
      </c>
      <c r="K6" s="4">
        <v>215695</v>
      </c>
      <c r="L6" s="2" t="s">
        <v>27</v>
      </c>
      <c r="M6" s="2">
        <f t="shared" si="0"/>
        <v>13.631683024883461</v>
      </c>
      <c r="N6" s="2">
        <f t="shared" si="1"/>
        <v>23.916503463975314</v>
      </c>
      <c r="O6" s="2">
        <f t="shared" si="2"/>
        <v>18</v>
      </c>
      <c r="P6" s="2">
        <f t="shared" si="3"/>
        <v>3.014918153846154</v>
      </c>
      <c r="Q6" s="2">
        <f t="shared" si="4"/>
        <v>13.993200879629377</v>
      </c>
      <c r="R6" s="2">
        <f aca="true" t="shared" si="8" ref="R6:R37">6*G6/155866648</f>
        <v>2.646252532485333</v>
      </c>
      <c r="S6" s="2">
        <f aca="true" t="shared" si="9" ref="S6:S69">4*H6/468</f>
        <v>0.7692307692307693</v>
      </c>
      <c r="T6" s="2">
        <f aca="true" t="shared" si="10" ref="T6:T37">2*(I6-4483)/219492303</f>
        <v>0.628534705383268</v>
      </c>
      <c r="U6" s="2">
        <f t="shared" si="5"/>
        <v>5.119606321555024</v>
      </c>
      <c r="V6" s="2">
        <f t="shared" si="6"/>
        <v>0.9207195465214665</v>
      </c>
      <c r="W6" s="3">
        <f t="shared" si="7"/>
        <v>82.64064939751017</v>
      </c>
      <c r="X6" s="7" t="s">
        <v>27</v>
      </c>
      <c r="Y6" s="3">
        <v>5</v>
      </c>
      <c r="AA6">
        <v>5</v>
      </c>
      <c r="AB6" t="s">
        <v>27</v>
      </c>
      <c r="AC6">
        <v>82.6406494</v>
      </c>
      <c r="BB6" s="1" t="s">
        <v>4</v>
      </c>
      <c r="BC6" s="2" t="s">
        <v>311</v>
      </c>
      <c r="BD6" s="13" t="s">
        <v>316</v>
      </c>
      <c r="BE6" s="2"/>
      <c r="BF6" s="1"/>
      <c r="BG6" s="1"/>
      <c r="BH6" s="1"/>
      <c r="BI6" s="13"/>
      <c r="BJ6" s="13"/>
      <c r="BK6" s="13"/>
      <c r="BN6" s="2"/>
    </row>
    <row r="7" spans="1:66" ht="12.75">
      <c r="A7" s="2" t="s">
        <v>28</v>
      </c>
      <c r="B7" s="2">
        <v>34.26157</v>
      </c>
      <c r="C7" s="2">
        <v>99.9120103913162</v>
      </c>
      <c r="D7" s="4">
        <v>0</v>
      </c>
      <c r="E7" s="2">
        <v>6.160681</v>
      </c>
      <c r="F7" s="5">
        <v>19.7</v>
      </c>
      <c r="G7" s="6">
        <v>32819294</v>
      </c>
      <c r="H7" s="2">
        <v>37</v>
      </c>
      <c r="I7" s="2">
        <v>32848197</v>
      </c>
      <c r="J7" s="2">
        <v>11.9985</v>
      </c>
      <c r="K7" s="4">
        <v>79681</v>
      </c>
      <c r="L7" s="2" t="s">
        <v>28</v>
      </c>
      <c r="M7" s="2">
        <f t="shared" si="0"/>
        <v>14.713621457827177</v>
      </c>
      <c r="N7" s="2">
        <f t="shared" si="1"/>
        <v>23.97888249391589</v>
      </c>
      <c r="O7" s="2">
        <f t="shared" si="2"/>
        <v>18</v>
      </c>
      <c r="P7" s="2">
        <f t="shared" si="3"/>
        <v>3.791188307692308</v>
      </c>
      <c r="Q7" s="2">
        <f t="shared" si="4"/>
        <v>13.984950261651543</v>
      </c>
      <c r="R7" s="2">
        <f t="shared" si="8"/>
        <v>1.2633604849191342</v>
      </c>
      <c r="S7" s="2">
        <f t="shared" si="9"/>
        <v>0.3162393162393162</v>
      </c>
      <c r="T7" s="2">
        <f t="shared" si="10"/>
        <v>0.2992698472893603</v>
      </c>
      <c r="U7" s="2">
        <f t="shared" si="5"/>
        <v>3.841534500692163</v>
      </c>
      <c r="V7" s="2">
        <f t="shared" si="6"/>
        <v>0.9707125996725792</v>
      </c>
      <c r="W7" s="3">
        <f t="shared" si="7"/>
        <v>81.15975926989948</v>
      </c>
      <c r="X7" s="7" t="s">
        <v>28</v>
      </c>
      <c r="Y7" s="3">
        <v>6</v>
      </c>
      <c r="AA7">
        <v>6</v>
      </c>
      <c r="AB7" t="s">
        <v>28</v>
      </c>
      <c r="AC7">
        <v>81.15975927</v>
      </c>
      <c r="BB7" s="1" t="s">
        <v>5</v>
      </c>
      <c r="BC7" s="2" t="s">
        <v>314</v>
      </c>
      <c r="BD7" s="13" t="s">
        <v>317</v>
      </c>
      <c r="BE7" s="2"/>
      <c r="BF7" s="1"/>
      <c r="BG7" s="1"/>
      <c r="BH7" s="1"/>
      <c r="BI7" s="13"/>
      <c r="BJ7" s="13"/>
      <c r="BK7" s="13"/>
      <c r="BN7" s="2"/>
    </row>
    <row r="8" spans="1:66" ht="12.75">
      <c r="A8" s="2" t="s">
        <v>29</v>
      </c>
      <c r="B8" s="2">
        <v>34.92842</v>
      </c>
      <c r="C8" s="2">
        <v>99.0182524224644</v>
      </c>
      <c r="D8" s="4">
        <v>0</v>
      </c>
      <c r="E8" s="2">
        <v>6.914517</v>
      </c>
      <c r="F8" s="5">
        <v>34.9</v>
      </c>
      <c r="G8" s="6">
        <v>325876</v>
      </c>
      <c r="H8" s="2">
        <v>4</v>
      </c>
      <c r="I8" s="2">
        <v>329107</v>
      </c>
      <c r="J8" s="2">
        <v>15.84272</v>
      </c>
      <c r="K8" s="4">
        <v>35895</v>
      </c>
      <c r="L8" s="2" t="s">
        <v>29</v>
      </c>
      <c r="M8" s="2">
        <f t="shared" si="0"/>
        <v>15.000000000000002</v>
      </c>
      <c r="N8" s="2">
        <f t="shared" si="1"/>
        <v>23.764380581391457</v>
      </c>
      <c r="O8" s="2">
        <f t="shared" si="2"/>
        <v>18</v>
      </c>
      <c r="P8" s="2">
        <f t="shared" si="3"/>
        <v>4.2550873846153845</v>
      </c>
      <c r="Q8" s="2">
        <f t="shared" si="4"/>
        <v>13.973338280793849</v>
      </c>
      <c r="R8" s="2">
        <f t="shared" si="8"/>
        <v>0.012544415531409902</v>
      </c>
      <c r="S8" s="2">
        <f t="shared" si="9"/>
        <v>0.03418803418803419</v>
      </c>
      <c r="T8" s="2">
        <f t="shared" si="10"/>
        <v>0.0029579533820828334</v>
      </c>
      <c r="U8" s="2">
        <f t="shared" si="5"/>
        <v>5.072330330025065</v>
      </c>
      <c r="V8" s="2">
        <f t="shared" si="6"/>
        <v>0.9868065004862794</v>
      </c>
      <c r="W8" s="3">
        <f t="shared" si="7"/>
        <v>81.10163348041357</v>
      </c>
      <c r="X8" s="7" t="s">
        <v>29</v>
      </c>
      <c r="Y8" s="3">
        <v>7</v>
      </c>
      <c r="AA8">
        <v>7</v>
      </c>
      <c r="AB8" t="s">
        <v>29</v>
      </c>
      <c r="AC8">
        <v>81.10163348</v>
      </c>
      <c r="BB8" s="15" t="s">
        <v>6</v>
      </c>
      <c r="BC8" s="2" t="s">
        <v>311</v>
      </c>
      <c r="BD8" s="13" t="s">
        <v>318</v>
      </c>
      <c r="BE8" s="2"/>
      <c r="BF8" s="1"/>
      <c r="BG8" s="1"/>
      <c r="BH8" s="1"/>
      <c r="BI8" s="13"/>
      <c r="BJ8" s="13"/>
      <c r="BK8" s="13"/>
      <c r="BN8" s="2"/>
    </row>
    <row r="9" spans="1:66" ht="12.75">
      <c r="A9" s="2" t="s">
        <v>30</v>
      </c>
      <c r="B9" s="2">
        <v>34.00907</v>
      </c>
      <c r="C9" s="2">
        <v>97.7320062805767</v>
      </c>
      <c r="D9" s="4">
        <v>0</v>
      </c>
      <c r="E9" s="2">
        <v>7.068048</v>
      </c>
      <c r="F9" s="5">
        <v>25</v>
      </c>
      <c r="G9" s="6">
        <v>9868159</v>
      </c>
      <c r="H9" s="2">
        <v>18</v>
      </c>
      <c r="I9" s="2">
        <v>10097162</v>
      </c>
      <c r="J9" s="2">
        <v>13.96886</v>
      </c>
      <c r="K9" s="4">
        <v>109309</v>
      </c>
      <c r="L9" s="2" t="s">
        <v>30</v>
      </c>
      <c r="M9" s="2">
        <f t="shared" si="0"/>
        <v>14.60518540489378</v>
      </c>
      <c r="N9" s="2">
        <f t="shared" si="1"/>
        <v>23.455681507338408</v>
      </c>
      <c r="O9" s="2">
        <f t="shared" si="2"/>
        <v>18</v>
      </c>
      <c r="P9" s="2">
        <f t="shared" si="3"/>
        <v>4.349568</v>
      </c>
      <c r="Q9" s="2">
        <f t="shared" si="4"/>
        <v>13.98090134727353</v>
      </c>
      <c r="R9" s="2">
        <f t="shared" si="8"/>
        <v>0.37986929699033495</v>
      </c>
      <c r="S9" s="2">
        <f t="shared" si="9"/>
        <v>0.15384615384615385</v>
      </c>
      <c r="T9" s="2">
        <f t="shared" si="10"/>
        <v>0.09196385351152837</v>
      </c>
      <c r="U9" s="2">
        <f t="shared" si="5"/>
        <v>4.472380516342771</v>
      </c>
      <c r="V9" s="2">
        <f t="shared" si="6"/>
        <v>0.9598225870359303</v>
      </c>
      <c r="W9" s="3">
        <f t="shared" si="7"/>
        <v>80.44921866723244</v>
      </c>
      <c r="X9" s="7" t="s">
        <v>30</v>
      </c>
      <c r="Y9" s="3">
        <v>8</v>
      </c>
      <c r="AA9">
        <v>8</v>
      </c>
      <c r="AB9" t="s">
        <v>30</v>
      </c>
      <c r="AC9">
        <v>80.44921867</v>
      </c>
      <c r="BB9" s="1" t="s">
        <v>7</v>
      </c>
      <c r="BC9" s="2" t="s">
        <v>311</v>
      </c>
      <c r="BD9" s="13" t="s">
        <v>319</v>
      </c>
      <c r="BE9" s="2"/>
      <c r="BF9" s="1"/>
      <c r="BG9" s="1"/>
      <c r="BH9" s="1"/>
      <c r="BI9" s="13"/>
      <c r="BJ9" s="13"/>
      <c r="BK9" s="13"/>
      <c r="BN9" s="2"/>
    </row>
    <row r="10" spans="1:66" ht="12.75">
      <c r="A10" s="2" t="s">
        <v>31</v>
      </c>
      <c r="B10" s="2">
        <v>29.35682</v>
      </c>
      <c r="C10" s="2">
        <v>95.5195391620269</v>
      </c>
      <c r="D10" s="4">
        <v>4</v>
      </c>
      <c r="E10" s="2">
        <v>3.082251</v>
      </c>
      <c r="F10" s="5">
        <v>62.7</v>
      </c>
      <c r="G10" s="6">
        <v>25590826</v>
      </c>
      <c r="H10" s="2">
        <v>388</v>
      </c>
      <c r="I10" s="2">
        <v>26791195</v>
      </c>
      <c r="J10" s="2">
        <v>17.22682</v>
      </c>
      <c r="K10" s="4">
        <v>3715</v>
      </c>
      <c r="L10" s="2" t="s">
        <v>31</v>
      </c>
      <c r="M10" s="2">
        <f t="shared" si="0"/>
        <v>12.60727797020306</v>
      </c>
      <c r="N10" s="2">
        <f t="shared" si="1"/>
        <v>22.924689398886457</v>
      </c>
      <c r="O10" s="2">
        <f t="shared" si="2"/>
        <v>17.879194630872483</v>
      </c>
      <c r="P10" s="2">
        <f t="shared" si="3"/>
        <v>1.896769846153846</v>
      </c>
      <c r="Q10" s="2">
        <f t="shared" si="4"/>
        <v>13.952100578962016</v>
      </c>
      <c r="R10" s="2">
        <f t="shared" si="8"/>
        <v>0.9851046261032058</v>
      </c>
      <c r="S10" s="2">
        <f t="shared" si="9"/>
        <v>3.3162393162393164</v>
      </c>
      <c r="T10" s="2">
        <f t="shared" si="10"/>
        <v>0.24407882767533767</v>
      </c>
      <c r="U10" s="2">
        <f t="shared" si="5"/>
        <v>5.515474714940515</v>
      </c>
      <c r="V10" s="2">
        <f t="shared" si="6"/>
        <v>0.9986345215017838</v>
      </c>
      <c r="W10" s="3">
        <f t="shared" si="7"/>
        <v>80.31956443153801</v>
      </c>
      <c r="X10" s="7" t="s">
        <v>31</v>
      </c>
      <c r="Y10" s="3">
        <v>9</v>
      </c>
      <c r="AA10">
        <v>9</v>
      </c>
      <c r="AB10" t="s">
        <v>31</v>
      </c>
      <c r="AC10">
        <v>80.31956443</v>
      </c>
      <c r="BB10" s="1" t="s">
        <v>8</v>
      </c>
      <c r="BC10" s="2" t="s">
        <v>311</v>
      </c>
      <c r="BD10" s="13" t="s">
        <v>320</v>
      </c>
      <c r="BE10" s="2"/>
      <c r="BF10" s="1"/>
      <c r="BG10" s="1"/>
      <c r="BH10" s="1"/>
      <c r="BI10" s="13"/>
      <c r="BJ10" s="13"/>
      <c r="BK10" s="13"/>
      <c r="BN10" s="2"/>
    </row>
    <row r="11" spans="1:66" ht="12.75">
      <c r="A11" s="2" t="s">
        <v>32</v>
      </c>
      <c r="B11" s="2">
        <v>28.52198</v>
      </c>
      <c r="C11" s="2">
        <v>98.0929985204271</v>
      </c>
      <c r="D11" s="4">
        <v>1</v>
      </c>
      <c r="E11" s="2">
        <v>5.424072</v>
      </c>
      <c r="F11" s="5">
        <v>63.8</v>
      </c>
      <c r="G11" s="6">
        <v>30716613</v>
      </c>
      <c r="H11" s="2">
        <v>25</v>
      </c>
      <c r="I11" s="2">
        <v>31313767</v>
      </c>
      <c r="J11" s="2">
        <v>19.92947</v>
      </c>
      <c r="K11" s="4">
        <v>45250</v>
      </c>
      <c r="L11" s="2" t="s">
        <v>32</v>
      </c>
      <c r="M11" s="2">
        <f t="shared" si="0"/>
        <v>12.248756170476648</v>
      </c>
      <c r="N11" s="2">
        <f t="shared" si="1"/>
        <v>23.542319644902506</v>
      </c>
      <c r="O11" s="2">
        <f t="shared" si="2"/>
        <v>17.96979865771812</v>
      </c>
      <c r="P11" s="2">
        <f t="shared" si="3"/>
        <v>3.3378904615384615</v>
      </c>
      <c r="Q11" s="2">
        <f t="shared" si="4"/>
        <v>13.951260238242051</v>
      </c>
      <c r="R11" s="2">
        <f t="shared" si="8"/>
        <v>1.1824189482794292</v>
      </c>
      <c r="S11" s="2">
        <f t="shared" si="9"/>
        <v>0.21367521367521367</v>
      </c>
      <c r="T11" s="2">
        <f t="shared" si="10"/>
        <v>0.2852882180565575</v>
      </c>
      <c r="U11" s="2">
        <f t="shared" si="5"/>
        <v>6.380776479185685</v>
      </c>
      <c r="V11" s="2">
        <f t="shared" si="6"/>
        <v>0.9833679940661414</v>
      </c>
      <c r="W11" s="3">
        <f t="shared" si="7"/>
        <v>80.09555202614084</v>
      </c>
      <c r="X11" s="7" t="s">
        <v>32</v>
      </c>
      <c r="Y11" s="3">
        <v>10</v>
      </c>
      <c r="AA11">
        <v>10</v>
      </c>
      <c r="AB11" t="s">
        <v>32</v>
      </c>
      <c r="AC11">
        <v>80.09555203</v>
      </c>
      <c r="BB11" s="1" t="s">
        <v>321</v>
      </c>
      <c r="BC11" s="2" t="s">
        <v>311</v>
      </c>
      <c r="BD11" s="13" t="s">
        <v>322</v>
      </c>
      <c r="BE11" s="2"/>
      <c r="BF11" s="1"/>
      <c r="BG11" s="1"/>
      <c r="BH11" s="1"/>
      <c r="BI11" s="13"/>
      <c r="BJ11" s="13"/>
      <c r="BK11" s="13"/>
      <c r="BN11" s="2"/>
    </row>
    <row r="12" spans="1:66" ht="12.75">
      <c r="A12" s="2" t="s">
        <v>33</v>
      </c>
      <c r="B12" s="2">
        <v>30.24506</v>
      </c>
      <c r="C12" s="2">
        <v>99.1004534297896</v>
      </c>
      <c r="D12" s="4">
        <v>1</v>
      </c>
      <c r="E12" s="2">
        <v>3.428326</v>
      </c>
      <c r="F12" s="5">
        <v>13.5</v>
      </c>
      <c r="G12" s="6">
        <v>72526319</v>
      </c>
      <c r="H12" s="2">
        <v>38</v>
      </c>
      <c r="I12" s="2">
        <v>73184649</v>
      </c>
      <c r="J12" s="2">
        <v>11.99063</v>
      </c>
      <c r="K12" s="4">
        <v>228806</v>
      </c>
      <c r="L12" s="2" t="s">
        <v>33</v>
      </c>
      <c r="M12" s="2">
        <f t="shared" si="0"/>
        <v>12.988732384688454</v>
      </c>
      <c r="N12" s="2">
        <f t="shared" si="1"/>
        <v>23.784108823149506</v>
      </c>
      <c r="O12" s="2">
        <f t="shared" si="2"/>
        <v>17.96979865771812</v>
      </c>
      <c r="P12" s="2">
        <f t="shared" si="3"/>
        <v>2.109739076923077</v>
      </c>
      <c r="Q12" s="2">
        <f t="shared" si="4"/>
        <v>13.989686727527706</v>
      </c>
      <c r="R12" s="2">
        <f t="shared" si="8"/>
        <v>2.7918603471860126</v>
      </c>
      <c r="S12" s="2">
        <f t="shared" si="9"/>
        <v>0.3247863247863248</v>
      </c>
      <c r="T12" s="2">
        <f t="shared" si="10"/>
        <v>0.6668130499318694</v>
      </c>
      <c r="U12" s="2">
        <f t="shared" si="5"/>
        <v>3.839014779350291</v>
      </c>
      <c r="V12" s="2">
        <f t="shared" si="6"/>
        <v>0.9159004917192826</v>
      </c>
      <c r="W12" s="3">
        <f t="shared" si="7"/>
        <v>79.38044066298066</v>
      </c>
      <c r="X12" s="7" t="s">
        <v>33</v>
      </c>
      <c r="Y12" s="3">
        <v>11</v>
      </c>
      <c r="AA12">
        <v>11</v>
      </c>
      <c r="AB12" t="s">
        <v>33</v>
      </c>
      <c r="AC12">
        <v>79.38044066</v>
      </c>
      <c r="BB12" s="1" t="s">
        <v>10</v>
      </c>
      <c r="BC12" s="2" t="s">
        <v>314</v>
      </c>
      <c r="BD12" s="13" t="s">
        <v>323</v>
      </c>
      <c r="BE12" s="2"/>
      <c r="BF12" s="1"/>
      <c r="BG12" s="2"/>
      <c r="BH12" s="13"/>
      <c r="BI12" s="13"/>
      <c r="BJ12" s="13"/>
      <c r="BK12" s="13"/>
      <c r="BN12" s="2"/>
    </row>
    <row r="13" spans="1:66" ht="12.75">
      <c r="A13" s="2" t="s">
        <v>34</v>
      </c>
      <c r="B13" s="2">
        <v>22.55208</v>
      </c>
      <c r="C13" s="2">
        <v>99.2845015461086</v>
      </c>
      <c r="D13" s="4">
        <v>1</v>
      </c>
      <c r="E13" s="2">
        <v>8.890996</v>
      </c>
      <c r="F13" s="5">
        <v>101.2</v>
      </c>
      <c r="G13" s="6">
        <v>791780</v>
      </c>
      <c r="H13" s="2">
        <v>6</v>
      </c>
      <c r="I13" s="2">
        <v>797486</v>
      </c>
      <c r="J13" s="2">
        <v>21.91019</v>
      </c>
      <c r="K13" s="4">
        <v>9379</v>
      </c>
      <c r="L13" s="2" t="s">
        <v>34</v>
      </c>
      <c r="M13" s="2">
        <f t="shared" si="0"/>
        <v>9.68498431935942</v>
      </c>
      <c r="N13" s="2">
        <f t="shared" si="1"/>
        <v>23.828280371066068</v>
      </c>
      <c r="O13" s="2">
        <f t="shared" si="2"/>
        <v>17.96979865771812</v>
      </c>
      <c r="P13" s="2">
        <f t="shared" si="3"/>
        <v>5.471382153846154</v>
      </c>
      <c r="Q13" s="2">
        <f t="shared" si="4"/>
        <v>13.922688653763252</v>
      </c>
      <c r="R13" s="2">
        <f t="shared" si="8"/>
        <v>0.030479131109562324</v>
      </c>
      <c r="S13" s="2">
        <f t="shared" si="9"/>
        <v>0.05128205128205128</v>
      </c>
      <c r="T13" s="2">
        <f t="shared" si="10"/>
        <v>0.007225793243419565</v>
      </c>
      <c r="U13" s="2">
        <f t="shared" si="5"/>
        <v>7.014939434239316</v>
      </c>
      <c r="V13" s="2">
        <f t="shared" si="6"/>
        <v>0.9965526721844495</v>
      </c>
      <c r="W13" s="3">
        <f t="shared" si="7"/>
        <v>78.9776132378118</v>
      </c>
      <c r="X13" s="7" t="s">
        <v>34</v>
      </c>
      <c r="Y13" s="3">
        <v>12</v>
      </c>
      <c r="AA13">
        <v>12</v>
      </c>
      <c r="AB13" t="s">
        <v>34</v>
      </c>
      <c r="AC13">
        <v>78.97761324</v>
      </c>
      <c r="BB13" s="1" t="s">
        <v>22</v>
      </c>
      <c r="BC13" s="2" t="s">
        <v>324</v>
      </c>
      <c r="BD13" s="13" t="s">
        <v>325</v>
      </c>
      <c r="BE13" s="2"/>
      <c r="BF13" s="1"/>
      <c r="BG13" s="2"/>
      <c r="BH13" s="1"/>
      <c r="BI13" s="13"/>
      <c r="BJ13" s="13"/>
      <c r="BK13" s="13"/>
      <c r="BN13" s="2"/>
    </row>
    <row r="14" spans="1:66" ht="12.75">
      <c r="A14" s="2" t="s">
        <v>35</v>
      </c>
      <c r="B14" s="2">
        <v>15.15484</v>
      </c>
      <c r="C14" s="2">
        <v>99.7859533462878</v>
      </c>
      <c r="D14" s="4">
        <v>0</v>
      </c>
      <c r="E14" s="2">
        <v>11.28239</v>
      </c>
      <c r="F14" s="5">
        <v>12.7</v>
      </c>
      <c r="G14" s="6">
        <v>20928572</v>
      </c>
      <c r="H14" s="2">
        <v>19</v>
      </c>
      <c r="I14" s="2">
        <v>20973465</v>
      </c>
      <c r="J14" s="2">
        <v>21.95786</v>
      </c>
      <c r="K14" s="4">
        <v>5601</v>
      </c>
      <c r="L14" s="2" t="s">
        <v>35</v>
      </c>
      <c r="M14" s="2">
        <f t="shared" si="0"/>
        <v>6.508241712622557</v>
      </c>
      <c r="N14" s="2">
        <f t="shared" si="1"/>
        <v>23.948628803109074</v>
      </c>
      <c r="O14" s="2">
        <f t="shared" si="2"/>
        <v>18</v>
      </c>
      <c r="P14" s="2">
        <f t="shared" si="3"/>
        <v>6.94300923076923</v>
      </c>
      <c r="Q14" s="2">
        <f t="shared" si="4"/>
        <v>13.990297884414954</v>
      </c>
      <c r="R14" s="2">
        <f t="shared" si="8"/>
        <v>0.8056337491776945</v>
      </c>
      <c r="S14" s="2">
        <f t="shared" si="9"/>
        <v>0.1623931623931624</v>
      </c>
      <c r="T14" s="2">
        <f t="shared" si="10"/>
        <v>0.19106803941093095</v>
      </c>
      <c r="U14" s="2">
        <f t="shared" si="5"/>
        <v>7.030201837843766</v>
      </c>
      <c r="V14" s="2">
        <f t="shared" si="6"/>
        <v>0.9979413068456233</v>
      </c>
      <c r="W14" s="3">
        <f t="shared" si="7"/>
        <v>78.57741572658699</v>
      </c>
      <c r="X14" s="7" t="s">
        <v>35</v>
      </c>
      <c r="Y14" s="3">
        <v>13</v>
      </c>
      <c r="AA14">
        <v>13</v>
      </c>
      <c r="AB14" t="s">
        <v>35</v>
      </c>
      <c r="AC14">
        <v>78.57741573</v>
      </c>
      <c r="BB14" s="16"/>
      <c r="BC14" s="2"/>
      <c r="BE14" s="2"/>
      <c r="BF14" s="11"/>
      <c r="BG14" s="11"/>
      <c r="BH14" s="11"/>
      <c r="BN14" s="2"/>
    </row>
    <row r="15" spans="1:66" ht="12.75">
      <c r="A15" s="2" t="s">
        <v>37</v>
      </c>
      <c r="B15" s="2">
        <v>30.99087</v>
      </c>
      <c r="C15" s="2">
        <v>99.9938099304458</v>
      </c>
      <c r="D15" s="4">
        <v>3</v>
      </c>
      <c r="E15" s="2">
        <v>0.00087355071</v>
      </c>
      <c r="F15" s="5">
        <v>7.1</v>
      </c>
      <c r="G15" s="6">
        <v>22486239</v>
      </c>
      <c r="H15" s="2">
        <v>3</v>
      </c>
      <c r="I15" s="2">
        <v>22487631</v>
      </c>
      <c r="J15" s="2">
        <v>21.99903</v>
      </c>
      <c r="K15" s="4">
        <v>38383</v>
      </c>
      <c r="L15" s="2" t="s">
        <v>37</v>
      </c>
      <c r="M15" s="2">
        <f t="shared" si="0"/>
        <v>13.309020276325125</v>
      </c>
      <c r="N15" s="2">
        <f t="shared" si="1"/>
        <v>23.998514383306993</v>
      </c>
      <c r="O15" s="2">
        <f t="shared" si="2"/>
        <v>17.909395973154364</v>
      </c>
      <c r="P15" s="2">
        <f t="shared" si="3"/>
        <v>0.0005375696676923077</v>
      </c>
      <c r="Q15" s="2">
        <f t="shared" si="4"/>
        <v>13.994575982625683</v>
      </c>
      <c r="R15" s="2">
        <f t="shared" si="8"/>
        <v>0.8655952747505034</v>
      </c>
      <c r="S15" s="2">
        <f t="shared" si="9"/>
        <v>0.02564102564102564</v>
      </c>
      <c r="T15" s="2">
        <f t="shared" si="10"/>
        <v>0.20486502435577433</v>
      </c>
      <c r="U15" s="2">
        <f t="shared" si="5"/>
        <v>7.043383150123925</v>
      </c>
      <c r="V15" s="2">
        <f t="shared" si="6"/>
        <v>0.9858920158285238</v>
      </c>
      <c r="W15" s="3">
        <f t="shared" si="7"/>
        <v>78.33742067577961</v>
      </c>
      <c r="X15" s="7" t="s">
        <v>36</v>
      </c>
      <c r="Y15" s="3">
        <v>14</v>
      </c>
      <c r="AA15">
        <v>14</v>
      </c>
      <c r="AB15" t="s">
        <v>36</v>
      </c>
      <c r="AC15">
        <v>78.33742068</v>
      </c>
      <c r="BB15" t="s">
        <v>311</v>
      </c>
      <c r="BC15" s="2"/>
      <c r="BD15" t="s">
        <v>326</v>
      </c>
      <c r="BE15" s="2"/>
      <c r="BF15" s="11"/>
      <c r="BG15" s="11"/>
      <c r="BH15" s="11"/>
      <c r="BM15" s="6"/>
      <c r="BN15" s="2"/>
    </row>
    <row r="16" spans="1:66" ht="15.75">
      <c r="A16" s="2" t="s">
        <v>38</v>
      </c>
      <c r="B16" s="2">
        <v>33.16582</v>
      </c>
      <c r="C16" s="2">
        <v>95.4267354914647</v>
      </c>
      <c r="D16" s="4">
        <v>6</v>
      </c>
      <c r="E16" s="2">
        <v>4.328063</v>
      </c>
      <c r="F16" s="5">
        <v>19.4</v>
      </c>
      <c r="G16" s="6">
        <v>8016655</v>
      </c>
      <c r="H16" s="2">
        <v>24</v>
      </c>
      <c r="I16" s="2">
        <v>8400848</v>
      </c>
      <c r="J16" s="2">
        <v>13.99267</v>
      </c>
      <c r="K16" s="4">
        <v>57007</v>
      </c>
      <c r="L16" s="2" t="s">
        <v>38</v>
      </c>
      <c r="M16" s="2">
        <f t="shared" si="0"/>
        <v>14.243051933067683</v>
      </c>
      <c r="N16" s="2">
        <f t="shared" si="1"/>
        <v>22.90241651795153</v>
      </c>
      <c r="O16" s="2">
        <f t="shared" si="2"/>
        <v>17.818791946308725</v>
      </c>
      <c r="P16" s="2">
        <f t="shared" si="3"/>
        <v>2.6634233846153847</v>
      </c>
      <c r="Q16" s="2">
        <f t="shared" si="4"/>
        <v>13.98517944548426</v>
      </c>
      <c r="R16" s="2">
        <f t="shared" si="8"/>
        <v>0.308596679387113</v>
      </c>
      <c r="S16" s="2">
        <f t="shared" si="9"/>
        <v>0.20512820512820512</v>
      </c>
      <c r="T16" s="2">
        <f t="shared" si="10"/>
        <v>0.0765071474966482</v>
      </c>
      <c r="U16" s="2">
        <f t="shared" si="5"/>
        <v>4.480003713947594</v>
      </c>
      <c r="V16" s="2">
        <f t="shared" si="6"/>
        <v>0.9790466129884756</v>
      </c>
      <c r="W16" s="3">
        <f t="shared" si="7"/>
        <v>77.6621455863756</v>
      </c>
      <c r="X16" s="7" t="s">
        <v>38</v>
      </c>
      <c r="Y16" s="3">
        <v>15</v>
      </c>
      <c r="AA16">
        <v>15</v>
      </c>
      <c r="AB16" t="s">
        <v>38</v>
      </c>
      <c r="AC16">
        <v>77.66214559</v>
      </c>
      <c r="BB16" t="s">
        <v>314</v>
      </c>
      <c r="BC16" s="2"/>
      <c r="BD16" s="17" t="s">
        <v>327</v>
      </c>
      <c r="BE16" s="2"/>
      <c r="BF16" s="11"/>
      <c r="BG16" s="11"/>
      <c r="BH16" s="11"/>
      <c r="BM16" s="6"/>
      <c r="BN16" s="2"/>
    </row>
    <row r="17" spans="1:66" ht="15.75">
      <c r="A17" s="2" t="s">
        <v>39</v>
      </c>
      <c r="B17" s="2">
        <v>32.74837</v>
      </c>
      <c r="C17" s="2">
        <v>97.0469053587447</v>
      </c>
      <c r="D17" s="4">
        <v>2</v>
      </c>
      <c r="E17" s="2">
        <v>3.728386</v>
      </c>
      <c r="F17" s="5">
        <v>187.8</v>
      </c>
      <c r="G17" s="6">
        <v>2568325</v>
      </c>
      <c r="H17" s="2">
        <v>15</v>
      </c>
      <c r="I17" s="2">
        <v>2646478</v>
      </c>
      <c r="J17" s="2">
        <v>13.97456</v>
      </c>
      <c r="K17" s="4">
        <v>9797</v>
      </c>
      <c r="L17" s="2" t="s">
        <v>39</v>
      </c>
      <c r="M17" s="2">
        <f t="shared" si="0"/>
        <v>14.063778149713041</v>
      </c>
      <c r="N17" s="2">
        <f t="shared" si="1"/>
        <v>23.291257286098727</v>
      </c>
      <c r="O17" s="2">
        <f t="shared" si="2"/>
        <v>17.93959731543624</v>
      </c>
      <c r="P17" s="2">
        <f t="shared" si="3"/>
        <v>2.2943913846153845</v>
      </c>
      <c r="Q17" s="2">
        <f t="shared" si="4"/>
        <v>13.856530920718765</v>
      </c>
      <c r="R17" s="2">
        <f t="shared" si="8"/>
        <v>0.09886624366233884</v>
      </c>
      <c r="S17" s="2">
        <f t="shared" si="9"/>
        <v>0.1282051282051282</v>
      </c>
      <c r="T17" s="2">
        <f t="shared" si="10"/>
        <v>0.02407369154990369</v>
      </c>
      <c r="U17" s="2">
        <f t="shared" si="5"/>
        <v>4.474205473350225</v>
      </c>
      <c r="V17" s="2">
        <f t="shared" si="6"/>
        <v>0.9963990328810163</v>
      </c>
      <c r="W17" s="3">
        <f t="shared" si="7"/>
        <v>77.16730462623077</v>
      </c>
      <c r="X17" s="7" t="s">
        <v>39</v>
      </c>
      <c r="Y17" s="3">
        <v>16</v>
      </c>
      <c r="AA17">
        <v>16</v>
      </c>
      <c r="AB17" t="s">
        <v>39</v>
      </c>
      <c r="AC17">
        <v>77.16730463</v>
      </c>
      <c r="BB17" t="s">
        <v>324</v>
      </c>
      <c r="BC17" s="2"/>
      <c r="BD17" s="17" t="s">
        <v>328</v>
      </c>
      <c r="BE17" s="2"/>
      <c r="BF17" s="11"/>
      <c r="BG17" s="11"/>
      <c r="BH17" s="11"/>
      <c r="BM17" s="6"/>
      <c r="BN17" s="2"/>
    </row>
    <row r="18" spans="1:66" ht="12.75">
      <c r="A18" s="2" t="s">
        <v>40</v>
      </c>
      <c r="B18" s="2">
        <v>23.15335</v>
      </c>
      <c r="C18" s="2">
        <v>94.7904528130428</v>
      </c>
      <c r="D18" s="4">
        <v>5</v>
      </c>
      <c r="E18" s="2">
        <v>6.205159</v>
      </c>
      <c r="F18" s="5">
        <v>68.4</v>
      </c>
      <c r="G18" s="6">
        <v>27306463</v>
      </c>
      <c r="H18" s="2">
        <v>24</v>
      </c>
      <c r="I18" s="2">
        <v>28807187</v>
      </c>
      <c r="J18" s="2">
        <v>19.90033</v>
      </c>
      <c r="K18" s="4">
        <v>94117</v>
      </c>
      <c r="L18" s="2" t="s">
        <v>40</v>
      </c>
      <c r="M18" s="2">
        <f t="shared" si="0"/>
        <v>9.943199549249579</v>
      </c>
      <c r="N18" s="2">
        <f t="shared" si="1"/>
        <v>22.74970867513027</v>
      </c>
      <c r="O18" s="2">
        <f t="shared" si="2"/>
        <v>17.848993288590602</v>
      </c>
      <c r="P18" s="2">
        <f t="shared" si="3"/>
        <v>3.8185593846153845</v>
      </c>
      <c r="Q18" s="2">
        <f t="shared" si="4"/>
        <v>13.94774608614038</v>
      </c>
      <c r="R18" s="2">
        <f t="shared" si="8"/>
        <v>1.0511471190424266</v>
      </c>
      <c r="S18" s="2">
        <f t="shared" si="9"/>
        <v>0.20512820512820512</v>
      </c>
      <c r="T18" s="2">
        <f t="shared" si="10"/>
        <v>0.2624484194327306</v>
      </c>
      <c r="U18" s="2">
        <f t="shared" si="5"/>
        <v>6.371446786694944</v>
      </c>
      <c r="V18" s="2">
        <f t="shared" si="6"/>
        <v>0.9654065303320005</v>
      </c>
      <c r="W18" s="3">
        <f t="shared" si="7"/>
        <v>77.16378404435653</v>
      </c>
      <c r="X18" s="7" t="s">
        <v>40</v>
      </c>
      <c r="Y18" s="3">
        <v>17</v>
      </c>
      <c r="AA18">
        <v>17</v>
      </c>
      <c r="AB18" t="s">
        <v>40</v>
      </c>
      <c r="AC18">
        <v>77.16378404</v>
      </c>
      <c r="BC18" s="2"/>
      <c r="BE18" s="2"/>
      <c r="BF18" s="11"/>
      <c r="BG18" s="11"/>
      <c r="BH18" s="11"/>
      <c r="BM18" s="6"/>
      <c r="BN18" s="2"/>
    </row>
    <row r="19" spans="1:66" ht="12.75">
      <c r="A19" s="2" t="s">
        <v>41</v>
      </c>
      <c r="B19" s="2">
        <v>24.03239</v>
      </c>
      <c r="C19" s="2">
        <v>99.8400589445687</v>
      </c>
      <c r="D19" s="4">
        <v>0</v>
      </c>
      <c r="E19" s="2">
        <v>7.894036</v>
      </c>
      <c r="F19" s="5">
        <v>34.1</v>
      </c>
      <c r="G19" s="6">
        <v>333339</v>
      </c>
      <c r="H19" s="2">
        <v>9</v>
      </c>
      <c r="I19" s="2">
        <v>333873</v>
      </c>
      <c r="J19" s="2">
        <v>13.97846</v>
      </c>
      <c r="K19" s="4">
        <v>15622</v>
      </c>
      <c r="L19" s="2" t="s">
        <v>41</v>
      </c>
      <c r="M19" s="2">
        <f t="shared" si="0"/>
        <v>10.320703026360768</v>
      </c>
      <c r="N19" s="2">
        <f t="shared" si="1"/>
        <v>23.961614146696487</v>
      </c>
      <c r="O19" s="2">
        <f t="shared" si="2"/>
        <v>18</v>
      </c>
      <c r="P19" s="2">
        <f t="shared" si="3"/>
        <v>4.857868307692308</v>
      </c>
      <c r="Q19" s="2">
        <f t="shared" si="4"/>
        <v>13.973949437681096</v>
      </c>
      <c r="R19" s="2">
        <f t="shared" si="8"/>
        <v>0.012831699569236903</v>
      </c>
      <c r="S19" s="2">
        <f t="shared" si="9"/>
        <v>0.07692307692307693</v>
      </c>
      <c r="T19" s="2">
        <f t="shared" si="10"/>
        <v>0.003001380873023142</v>
      </c>
      <c r="U19" s="2">
        <f t="shared" si="5"/>
        <v>4.4754541281448</v>
      </c>
      <c r="V19" s="2">
        <f t="shared" si="6"/>
        <v>0.9942580067027903</v>
      </c>
      <c r="W19" s="3">
        <f t="shared" si="7"/>
        <v>76.67660321064358</v>
      </c>
      <c r="X19" s="7" t="s">
        <v>41</v>
      </c>
      <c r="Y19" s="3">
        <v>18</v>
      </c>
      <c r="AA19">
        <v>18</v>
      </c>
      <c r="AB19" t="s">
        <v>41</v>
      </c>
      <c r="AC19">
        <v>76.67660321</v>
      </c>
      <c r="BB19" s="18" t="s">
        <v>330</v>
      </c>
      <c r="BC19" s="2"/>
      <c r="BE19" s="2"/>
      <c r="BF19" s="11"/>
      <c r="BG19" s="11"/>
      <c r="BH19" s="11"/>
      <c r="BN19" s="2"/>
    </row>
    <row r="20" spans="1:66" ht="12.75">
      <c r="A20" s="2" t="s">
        <v>42</v>
      </c>
      <c r="B20" s="2">
        <v>17.98721</v>
      </c>
      <c r="C20" s="2">
        <v>91.6802387586717</v>
      </c>
      <c r="D20" s="4">
        <v>7</v>
      </c>
      <c r="E20" s="2">
        <v>12.66464</v>
      </c>
      <c r="F20" s="5">
        <v>6</v>
      </c>
      <c r="G20" s="6">
        <v>22528674</v>
      </c>
      <c r="H20" s="2">
        <v>30</v>
      </c>
      <c r="I20" s="2">
        <v>24573097</v>
      </c>
      <c r="J20" s="2">
        <v>15.41198</v>
      </c>
      <c r="K20" s="4">
        <v>186144</v>
      </c>
      <c r="L20" s="2" t="s">
        <v>42</v>
      </c>
      <c r="M20" s="2">
        <f t="shared" si="0"/>
        <v>7.724602200729377</v>
      </c>
      <c r="N20" s="2">
        <f t="shared" si="1"/>
        <v>22.00325730208121</v>
      </c>
      <c r="O20" s="2">
        <f t="shared" si="2"/>
        <v>17.788590604026847</v>
      </c>
      <c r="P20" s="2">
        <f t="shared" si="3"/>
        <v>7.793624615384616</v>
      </c>
      <c r="Q20" s="2">
        <f t="shared" si="4"/>
        <v>13.995416323345648</v>
      </c>
      <c r="R20" s="2">
        <f t="shared" si="8"/>
        <v>0.8672287864944654</v>
      </c>
      <c r="S20" s="2">
        <f t="shared" si="9"/>
        <v>0.2564102564102564</v>
      </c>
      <c r="T20" s="2">
        <f t="shared" si="10"/>
        <v>0.22386765881261905</v>
      </c>
      <c r="U20" s="2">
        <f t="shared" si="5"/>
        <v>4.934421210482777</v>
      </c>
      <c r="V20" s="2">
        <f t="shared" si="6"/>
        <v>0.9315812571811672</v>
      </c>
      <c r="W20" s="3">
        <f t="shared" si="7"/>
        <v>76.519000214949</v>
      </c>
      <c r="X20" s="7" t="s">
        <v>42</v>
      </c>
      <c r="Y20" s="3">
        <v>19</v>
      </c>
      <c r="AA20">
        <v>19</v>
      </c>
      <c r="AB20" t="s">
        <v>42</v>
      </c>
      <c r="AC20">
        <v>76.51900021</v>
      </c>
      <c r="BB20" s="19" t="s">
        <v>331</v>
      </c>
      <c r="BE20" s="2"/>
      <c r="BF20" s="11"/>
      <c r="BG20" s="11"/>
      <c r="BH20" s="11"/>
      <c r="BN20" s="2"/>
    </row>
    <row r="21" spans="1:66" ht="12.75">
      <c r="A21" s="2" t="s">
        <v>43</v>
      </c>
      <c r="B21" s="2">
        <v>32.40684</v>
      </c>
      <c r="C21" s="2">
        <v>95.1886443091759</v>
      </c>
      <c r="D21" s="4">
        <v>1</v>
      </c>
      <c r="E21" s="2">
        <v>0.3678544</v>
      </c>
      <c r="F21" s="5">
        <v>53.7</v>
      </c>
      <c r="G21" s="6">
        <v>13373916</v>
      </c>
      <c r="H21" s="2">
        <v>28</v>
      </c>
      <c r="I21" s="2">
        <v>14049907</v>
      </c>
      <c r="J21" s="2">
        <v>13.92906</v>
      </c>
      <c r="K21" s="4">
        <v>4292</v>
      </c>
      <c r="L21" s="2" t="s">
        <v>43</v>
      </c>
      <c r="M21" s="2">
        <f t="shared" si="0"/>
        <v>13.917108188689898</v>
      </c>
      <c r="N21" s="2">
        <f t="shared" si="1"/>
        <v>22.845274634202216</v>
      </c>
      <c r="O21" s="2">
        <f t="shared" si="2"/>
        <v>17.96979865771812</v>
      </c>
      <c r="P21" s="2">
        <f t="shared" si="3"/>
        <v>0.22637193846153847</v>
      </c>
      <c r="Q21" s="2">
        <f t="shared" si="4"/>
        <v>13.958976093943544</v>
      </c>
      <c r="R21" s="2">
        <f t="shared" si="8"/>
        <v>0.514821464563734</v>
      </c>
      <c r="S21" s="2">
        <f t="shared" si="9"/>
        <v>0.23931623931623933</v>
      </c>
      <c r="T21" s="2">
        <f t="shared" si="10"/>
        <v>0.12798101626370015</v>
      </c>
      <c r="U21" s="2">
        <f t="shared" si="5"/>
        <v>4.459637834080191</v>
      </c>
      <c r="V21" s="2">
        <f t="shared" si="6"/>
        <v>0.9984224404537432</v>
      </c>
      <c r="W21" s="3">
        <f t="shared" si="7"/>
        <v>75.25770850769294</v>
      </c>
      <c r="X21" s="7" t="s">
        <v>43</v>
      </c>
      <c r="Y21" s="3">
        <v>20</v>
      </c>
      <c r="AA21">
        <v>20</v>
      </c>
      <c r="AB21" t="s">
        <v>43</v>
      </c>
      <c r="AC21">
        <v>75.25770851</v>
      </c>
      <c r="BB21" s="18" t="s">
        <v>332</v>
      </c>
      <c r="BC21" s="2"/>
      <c r="BE21" s="2"/>
      <c r="BF21" s="11"/>
      <c r="BG21" s="11"/>
      <c r="BH21" s="11"/>
      <c r="BN21" s="2"/>
    </row>
    <row r="22" spans="1:62" ht="12.75">
      <c r="A22" s="2" t="s">
        <v>44</v>
      </c>
      <c r="B22" s="2">
        <v>28.94128</v>
      </c>
      <c r="C22" s="2">
        <v>82.4467104214679</v>
      </c>
      <c r="D22" s="4">
        <v>3</v>
      </c>
      <c r="E22" s="2">
        <v>3.638853</v>
      </c>
      <c r="F22" s="5">
        <v>114.1</v>
      </c>
      <c r="G22" s="6">
        <v>4873275</v>
      </c>
      <c r="H22" s="2">
        <v>126</v>
      </c>
      <c r="I22" s="2">
        <v>5910818</v>
      </c>
      <c r="J22" s="2">
        <v>19.14998</v>
      </c>
      <c r="K22" s="4">
        <v>10654</v>
      </c>
      <c r="L22" s="2" t="s">
        <v>44</v>
      </c>
      <c r="M22" s="2">
        <f t="shared" si="0"/>
        <v>12.428824435803278</v>
      </c>
      <c r="N22" s="2">
        <f t="shared" si="1"/>
        <v>19.787210501152295</v>
      </c>
      <c r="O22" s="2">
        <f t="shared" si="2"/>
        <v>17.909395973154364</v>
      </c>
      <c r="P22" s="2">
        <f t="shared" si="3"/>
        <v>2.2392941538461537</v>
      </c>
      <c r="Q22" s="2">
        <f t="shared" si="4"/>
        <v>13.912833748956396</v>
      </c>
      <c r="R22" s="2">
        <f t="shared" si="8"/>
        <v>0.18759401305659695</v>
      </c>
      <c r="S22" s="2">
        <f t="shared" si="9"/>
        <v>1.0769230769230769</v>
      </c>
      <c r="T22" s="2">
        <f t="shared" si="10"/>
        <v>0.05381815142738741</v>
      </c>
      <c r="U22" s="2">
        <f t="shared" si="5"/>
        <v>6.1312088058978125</v>
      </c>
      <c r="V22" s="2">
        <f t="shared" si="6"/>
        <v>0.9960840355531639</v>
      </c>
      <c r="W22" s="3">
        <f t="shared" si="7"/>
        <v>74.72318689577054</v>
      </c>
      <c r="X22" s="7" t="s">
        <v>44</v>
      </c>
      <c r="Y22" s="3">
        <v>21</v>
      </c>
      <c r="AA22">
        <v>25</v>
      </c>
      <c r="AB22" t="s">
        <v>48</v>
      </c>
      <c r="AC22">
        <v>73.40493573</v>
      </c>
      <c r="BB22" s="18" t="s">
        <v>329</v>
      </c>
      <c r="BD22" s="2"/>
      <c r="BG22" s="2"/>
      <c r="BJ22" s="2"/>
    </row>
    <row r="23" spans="1:62" ht="12.75">
      <c r="A23" s="2" t="s">
        <v>45</v>
      </c>
      <c r="B23" s="2">
        <v>17.87718</v>
      </c>
      <c r="C23" s="2">
        <v>90.2519053497562</v>
      </c>
      <c r="D23" s="4">
        <v>5</v>
      </c>
      <c r="E23" s="2">
        <v>11.91029</v>
      </c>
      <c r="F23" s="5">
        <v>25</v>
      </c>
      <c r="G23" s="6">
        <v>5276991</v>
      </c>
      <c r="H23" s="2">
        <v>28</v>
      </c>
      <c r="I23" s="2">
        <v>5846958</v>
      </c>
      <c r="J23" s="2">
        <v>13.66598</v>
      </c>
      <c r="K23" s="4">
        <v>280845</v>
      </c>
      <c r="L23" s="2" t="s">
        <v>45</v>
      </c>
      <c r="M23" s="2">
        <f t="shared" si="0"/>
        <v>7.677349848633289</v>
      </c>
      <c r="N23" s="2">
        <f t="shared" si="1"/>
        <v>21.660457283941486</v>
      </c>
      <c r="O23" s="2">
        <f t="shared" si="2"/>
        <v>17.848993288590602</v>
      </c>
      <c r="P23" s="2">
        <f t="shared" si="3"/>
        <v>7.3294092307692305</v>
      </c>
      <c r="Q23" s="2">
        <f t="shared" si="4"/>
        <v>13.98090134727353</v>
      </c>
      <c r="R23" s="2">
        <f t="shared" si="8"/>
        <v>0.20313483613248678</v>
      </c>
      <c r="S23" s="2">
        <f t="shared" si="9"/>
        <v>0.23931623931623933</v>
      </c>
      <c r="T23" s="2">
        <f t="shared" si="10"/>
        <v>0.05323626314130933</v>
      </c>
      <c r="U23" s="2">
        <f t="shared" si="5"/>
        <v>4.375408063988756</v>
      </c>
      <c r="V23" s="2">
        <f t="shared" si="6"/>
        <v>0.8967731335581319</v>
      </c>
      <c r="W23" s="3">
        <f t="shared" si="7"/>
        <v>74.26497953534506</v>
      </c>
      <c r="X23" s="7" t="s">
        <v>45</v>
      </c>
      <c r="Y23" s="3">
        <v>22</v>
      </c>
      <c r="AA23">
        <v>35</v>
      </c>
      <c r="AB23" t="s">
        <v>58</v>
      </c>
      <c r="AC23">
        <v>68.35166327</v>
      </c>
      <c r="BB23" s="2"/>
      <c r="BD23" s="2"/>
      <c r="BG23" s="2"/>
      <c r="BJ23" s="2"/>
    </row>
    <row r="24" spans="1:29" ht="12.75">
      <c r="A24" s="2" t="s">
        <v>46</v>
      </c>
      <c r="B24" s="2">
        <v>11.69955</v>
      </c>
      <c r="C24" s="2">
        <v>99.0089980385533</v>
      </c>
      <c r="D24" s="4">
        <v>0</v>
      </c>
      <c r="E24" s="2">
        <v>8.352528</v>
      </c>
      <c r="F24" s="5">
        <v>117.7</v>
      </c>
      <c r="G24" s="6">
        <v>1512307</v>
      </c>
      <c r="H24" s="2">
        <v>24</v>
      </c>
      <c r="I24" s="2">
        <v>1527444</v>
      </c>
      <c r="J24" s="2">
        <v>21.76679</v>
      </c>
      <c r="K24" s="4">
        <v>18641</v>
      </c>
      <c r="L24" s="2" t="s">
        <v>46</v>
      </c>
      <c r="M24" s="2">
        <f t="shared" si="0"/>
        <v>5.024368408304756</v>
      </c>
      <c r="N24" s="2">
        <f t="shared" si="1"/>
        <v>23.762159529252795</v>
      </c>
      <c r="O24" s="2">
        <f t="shared" si="2"/>
        <v>18</v>
      </c>
      <c r="P24" s="2">
        <f t="shared" si="3"/>
        <v>5.140017230769231</v>
      </c>
      <c r="Q24" s="2">
        <f t="shared" si="4"/>
        <v>13.910083542963783</v>
      </c>
      <c r="R24" s="2">
        <f t="shared" si="8"/>
        <v>0.05821541757926301</v>
      </c>
      <c r="S24" s="2">
        <f t="shared" si="9"/>
        <v>0.20512820512820512</v>
      </c>
      <c r="T24" s="2">
        <f t="shared" si="10"/>
        <v>0.013877124429278962</v>
      </c>
      <c r="U24" s="2">
        <f t="shared" si="5"/>
        <v>6.969027357946508</v>
      </c>
      <c r="V24" s="2">
        <f t="shared" si="6"/>
        <v>0.9931483486715346</v>
      </c>
      <c r="W24" s="3">
        <f t="shared" si="7"/>
        <v>74.07602516504535</v>
      </c>
      <c r="X24" s="7" t="s">
        <v>46</v>
      </c>
      <c r="Y24" s="3">
        <v>23</v>
      </c>
      <c r="AA24">
        <v>40</v>
      </c>
      <c r="AB24" t="s">
        <v>63</v>
      </c>
      <c r="AC24">
        <v>65.13452329</v>
      </c>
    </row>
    <row r="25" spans="1:29" ht="12.75">
      <c r="A25" s="2" t="s">
        <v>47</v>
      </c>
      <c r="B25" s="2">
        <v>33.27726</v>
      </c>
      <c r="C25" s="2">
        <v>88.4250975826703</v>
      </c>
      <c r="D25" s="4">
        <v>18</v>
      </c>
      <c r="E25" s="2">
        <v>2.692042</v>
      </c>
      <c r="F25" s="5">
        <v>42.6</v>
      </c>
      <c r="G25" s="6">
        <v>4654469</v>
      </c>
      <c r="H25" s="2">
        <v>28</v>
      </c>
      <c r="I25" s="2">
        <v>5263742</v>
      </c>
      <c r="J25" s="2">
        <v>12.43111</v>
      </c>
      <c r="K25" s="4">
        <v>23333</v>
      </c>
      <c r="L25" s="2" t="s">
        <v>47</v>
      </c>
      <c r="M25" s="2">
        <f t="shared" si="0"/>
        <v>14.290909809261338</v>
      </c>
      <c r="N25" s="2">
        <f t="shared" si="1"/>
        <v>21.22202341984087</v>
      </c>
      <c r="O25" s="2">
        <f t="shared" si="2"/>
        <v>17.456375838926174</v>
      </c>
      <c r="P25" s="2">
        <f t="shared" si="3"/>
        <v>1.6566412307692306</v>
      </c>
      <c r="Q25" s="2">
        <f t="shared" si="4"/>
        <v>13.967455895754096</v>
      </c>
      <c r="R25" s="2">
        <f t="shared" si="8"/>
        <v>0.17917119767661904</v>
      </c>
      <c r="S25" s="2">
        <f t="shared" si="9"/>
        <v>0.23931623931623933</v>
      </c>
      <c r="T25" s="2">
        <f t="shared" si="10"/>
        <v>0.04792203579002039</v>
      </c>
      <c r="U25" s="2">
        <f t="shared" si="5"/>
        <v>3.980042334200055</v>
      </c>
      <c r="V25" s="2">
        <f t="shared" si="6"/>
        <v>0.9914237658684039</v>
      </c>
      <c r="W25" s="3">
        <f t="shared" si="7"/>
        <v>74.03128176740304</v>
      </c>
      <c r="X25" s="7" t="s">
        <v>47</v>
      </c>
      <c r="Y25" s="3">
        <v>24</v>
      </c>
      <c r="AA25">
        <v>44</v>
      </c>
      <c r="AB25" t="s">
        <v>67</v>
      </c>
      <c r="AC25">
        <v>63.50492217</v>
      </c>
    </row>
    <row r="26" spans="1:29" ht="12.75">
      <c r="A26" s="2" t="s">
        <v>48</v>
      </c>
      <c r="B26" s="2">
        <v>23.22299</v>
      </c>
      <c r="C26" s="2">
        <v>96.216520240974</v>
      </c>
      <c r="D26" s="4">
        <v>6</v>
      </c>
      <c r="E26" s="2">
        <v>0.1127496</v>
      </c>
      <c r="F26" s="5">
        <v>185.5</v>
      </c>
      <c r="G26" s="6">
        <v>123145064</v>
      </c>
      <c r="H26" s="2">
        <v>16</v>
      </c>
      <c r="I26" s="2">
        <v>127987443</v>
      </c>
      <c r="J26" s="2">
        <v>7.964804</v>
      </c>
      <c r="K26" s="4">
        <v>2720658</v>
      </c>
      <c r="L26" s="2" t="s">
        <v>48</v>
      </c>
      <c r="M26" s="2">
        <f t="shared" si="0"/>
        <v>9.973106427373468</v>
      </c>
      <c r="N26" s="2">
        <f t="shared" si="1"/>
        <v>23.091964857833762</v>
      </c>
      <c r="O26" s="2">
        <f t="shared" si="2"/>
        <v>17.818791946308725</v>
      </c>
      <c r="P26" s="2">
        <f t="shared" si="3"/>
        <v>0.06938436923076924</v>
      </c>
      <c r="Q26" s="2">
        <f t="shared" si="4"/>
        <v>13.858287996769599</v>
      </c>
      <c r="R26" s="2">
        <f t="shared" si="8"/>
        <v>4.740400807233629</v>
      </c>
      <c r="S26" s="2">
        <f t="shared" si="9"/>
        <v>0.13675213675213677</v>
      </c>
      <c r="T26" s="2">
        <f t="shared" si="10"/>
        <v>1.1661726470654417</v>
      </c>
      <c r="U26" s="2">
        <f t="shared" si="5"/>
        <v>2.550074539088298</v>
      </c>
      <c r="V26" s="2">
        <f t="shared" si="6"/>
        <v>0</v>
      </c>
      <c r="W26" s="3">
        <f t="shared" si="7"/>
        <v>73.40493572765583</v>
      </c>
      <c r="X26" s="7" t="s">
        <v>48</v>
      </c>
      <c r="Y26" s="3">
        <v>25</v>
      </c>
      <c r="AA26">
        <v>46</v>
      </c>
      <c r="AB26" t="s">
        <v>69</v>
      </c>
      <c r="AC26">
        <v>61.49271145</v>
      </c>
    </row>
    <row r="27" spans="1:29" ht="12.75">
      <c r="A27" s="2" t="s">
        <v>49</v>
      </c>
      <c r="B27" s="2">
        <v>21.18579</v>
      </c>
      <c r="C27" s="2">
        <v>87.6832435844534</v>
      </c>
      <c r="D27" s="4">
        <v>4</v>
      </c>
      <c r="E27" s="2">
        <v>6.387207</v>
      </c>
      <c r="F27" s="5">
        <v>60.6</v>
      </c>
      <c r="G27" s="6">
        <v>8134371</v>
      </c>
      <c r="H27" s="2">
        <v>38</v>
      </c>
      <c r="I27" s="2">
        <v>9276996</v>
      </c>
      <c r="J27" s="2">
        <v>15.84698</v>
      </c>
      <c r="K27" s="4">
        <v>10814</v>
      </c>
      <c r="L27" s="2" t="s">
        <v>49</v>
      </c>
      <c r="M27" s="2">
        <f t="shared" si="0"/>
        <v>9.098231468815365</v>
      </c>
      <c r="N27" s="2">
        <f t="shared" si="1"/>
        <v>21.043978460268814</v>
      </c>
      <c r="O27" s="2">
        <f t="shared" si="2"/>
        <v>17.879194630872483</v>
      </c>
      <c r="P27" s="2">
        <f t="shared" si="3"/>
        <v>3.930588923076923</v>
      </c>
      <c r="Q27" s="2">
        <f t="shared" si="4"/>
        <v>13.953704865791039</v>
      </c>
      <c r="R27" s="2">
        <f t="shared" si="8"/>
        <v>0.3131280913925858</v>
      </c>
      <c r="S27" s="2">
        <f t="shared" si="9"/>
        <v>0.3247863247863248</v>
      </c>
      <c r="T27" s="2">
        <f t="shared" si="10"/>
        <v>0.08449055272794691</v>
      </c>
      <c r="U27" s="2">
        <f t="shared" si="5"/>
        <v>5.073694245262216</v>
      </c>
      <c r="V27" s="2">
        <f t="shared" si="6"/>
        <v>0.9960252262504145</v>
      </c>
      <c r="W27" s="3">
        <f t="shared" si="7"/>
        <v>72.69782278924411</v>
      </c>
      <c r="X27" s="7" t="s">
        <v>49</v>
      </c>
      <c r="Y27" s="3">
        <v>26</v>
      </c>
      <c r="AA27">
        <v>50</v>
      </c>
      <c r="AB27" t="s">
        <v>73</v>
      </c>
      <c r="AC27">
        <v>59.1057744</v>
      </c>
    </row>
    <row r="28" spans="1:29" ht="12.75">
      <c r="A28" s="2" t="s">
        <v>50</v>
      </c>
      <c r="B28" s="2">
        <v>16.52002</v>
      </c>
      <c r="C28" s="2">
        <v>92.156965865756</v>
      </c>
      <c r="D28" s="4">
        <v>8</v>
      </c>
      <c r="E28" s="2">
        <v>10.27973</v>
      </c>
      <c r="F28" s="5">
        <v>35.4</v>
      </c>
      <c r="G28" s="6">
        <v>2365626</v>
      </c>
      <c r="H28" s="2">
        <v>26</v>
      </c>
      <c r="I28" s="2">
        <v>2566953</v>
      </c>
      <c r="J28" s="2">
        <v>11.75185</v>
      </c>
      <c r="K28" s="4">
        <v>91461</v>
      </c>
      <c r="L28" s="2" t="s">
        <v>50</v>
      </c>
      <c r="M28" s="2">
        <f t="shared" si="0"/>
        <v>7.0945178739834205</v>
      </c>
      <c r="N28" s="2">
        <f t="shared" si="1"/>
        <v>22.117671807781445</v>
      </c>
      <c r="O28" s="2">
        <f t="shared" si="2"/>
        <v>17.758389261744966</v>
      </c>
      <c r="P28" s="2">
        <f t="shared" si="3"/>
        <v>6.3259876923076925</v>
      </c>
      <c r="Q28" s="2">
        <f t="shared" si="4"/>
        <v>13.97295630773932</v>
      </c>
      <c r="R28" s="2">
        <f t="shared" si="8"/>
        <v>0.09106345829673582</v>
      </c>
      <c r="S28" s="2">
        <f t="shared" si="9"/>
        <v>0.2222222222222222</v>
      </c>
      <c r="T28" s="2">
        <f t="shared" si="10"/>
        <v>0.02334906477335563</v>
      </c>
      <c r="U28" s="2">
        <f t="shared" si="5"/>
        <v>3.762565089132741</v>
      </c>
      <c r="V28" s="2">
        <f t="shared" si="6"/>
        <v>0.9663827647576432</v>
      </c>
      <c r="W28" s="3">
        <f t="shared" si="7"/>
        <v>72.33510554273954</v>
      </c>
      <c r="X28" s="7" t="s">
        <v>50</v>
      </c>
      <c r="Y28" s="3">
        <v>27</v>
      </c>
      <c r="AA28">
        <v>52</v>
      </c>
      <c r="AB28" t="s">
        <v>75</v>
      </c>
      <c r="AC28">
        <v>57.32986637</v>
      </c>
    </row>
    <row r="29" spans="1:29" ht="12.75">
      <c r="A29" s="2" t="s">
        <v>51</v>
      </c>
      <c r="B29" s="2">
        <v>9.018655</v>
      </c>
      <c r="C29" s="2">
        <v>97.4796906428573</v>
      </c>
      <c r="D29" s="4">
        <v>0</v>
      </c>
      <c r="E29" s="2">
        <v>8.173124</v>
      </c>
      <c r="F29" s="5">
        <v>22.5</v>
      </c>
      <c r="G29" s="6">
        <v>2985800</v>
      </c>
      <c r="H29" s="2">
        <v>19</v>
      </c>
      <c r="I29" s="2">
        <v>3062997</v>
      </c>
      <c r="J29" s="2">
        <v>20.46853</v>
      </c>
      <c r="K29" s="4">
        <v>71987</v>
      </c>
      <c r="L29" s="2" t="s">
        <v>51</v>
      </c>
      <c r="M29" s="2">
        <f t="shared" si="0"/>
        <v>3.8730588157151113</v>
      </c>
      <c r="N29" s="2">
        <f t="shared" si="1"/>
        <v>23.395125754285754</v>
      </c>
      <c r="O29" s="2">
        <f t="shared" si="2"/>
        <v>18</v>
      </c>
      <c r="P29" s="2">
        <f t="shared" si="3"/>
        <v>5.029614769230769</v>
      </c>
      <c r="Q29" s="2">
        <f t="shared" si="4"/>
        <v>13.982811212546178</v>
      </c>
      <c r="R29" s="2">
        <f t="shared" si="8"/>
        <v>0.11493671179738207</v>
      </c>
      <c r="S29" s="2">
        <f t="shared" si="9"/>
        <v>0.1623931623931624</v>
      </c>
      <c r="T29" s="2">
        <f t="shared" si="10"/>
        <v>0.027868986367143817</v>
      </c>
      <c r="U29" s="2">
        <f t="shared" si="5"/>
        <v>6.553366185227534</v>
      </c>
      <c r="V29" s="2">
        <f t="shared" si="6"/>
        <v>0.9735405920185485</v>
      </c>
      <c r="W29" s="3">
        <f t="shared" si="7"/>
        <v>72.11271618958158</v>
      </c>
      <c r="X29" s="7" t="s">
        <v>51</v>
      </c>
      <c r="Y29" s="3">
        <v>28</v>
      </c>
      <c r="AA29">
        <v>57</v>
      </c>
      <c r="AB29" t="s">
        <v>81</v>
      </c>
      <c r="AC29">
        <v>54.12634318</v>
      </c>
    </row>
    <row r="30" spans="1:29" ht="12.75">
      <c r="A30" s="2" t="s">
        <v>52</v>
      </c>
      <c r="B30" s="2">
        <v>21.82009</v>
      </c>
      <c r="C30" s="2">
        <v>85.8470403572693</v>
      </c>
      <c r="D30" s="4">
        <v>3</v>
      </c>
      <c r="E30" s="2">
        <v>5.346464</v>
      </c>
      <c r="F30" s="5">
        <v>89</v>
      </c>
      <c r="G30" s="6">
        <v>11561439</v>
      </c>
      <c r="H30" s="2">
        <v>36</v>
      </c>
      <c r="I30" s="2">
        <v>13467487</v>
      </c>
      <c r="J30" s="2">
        <v>15.78328</v>
      </c>
      <c r="K30" s="4">
        <v>5683</v>
      </c>
      <c r="L30" s="2" t="s">
        <v>52</v>
      </c>
      <c r="M30" s="2">
        <f t="shared" si="0"/>
        <v>9.370631422778356</v>
      </c>
      <c r="N30" s="2">
        <f t="shared" si="1"/>
        <v>20.60328968574463</v>
      </c>
      <c r="O30" s="2">
        <f t="shared" si="2"/>
        <v>17.909395973154364</v>
      </c>
      <c r="P30" s="2">
        <f t="shared" si="3"/>
        <v>3.290131692307692</v>
      </c>
      <c r="Q30" s="2">
        <f t="shared" si="4"/>
        <v>13.93200879629377</v>
      </c>
      <c r="R30" s="2">
        <f t="shared" si="8"/>
        <v>0.44505116963829233</v>
      </c>
      <c r="S30" s="2">
        <f t="shared" si="9"/>
        <v>0.3076923076923077</v>
      </c>
      <c r="T30" s="2">
        <f t="shared" si="10"/>
        <v>0.1226740420141293</v>
      </c>
      <c r="U30" s="2">
        <f t="shared" si="5"/>
        <v>5.053299550284169</v>
      </c>
      <c r="V30" s="2">
        <f t="shared" si="6"/>
        <v>0.9979111670779642</v>
      </c>
      <c r="W30" s="3">
        <f t="shared" si="7"/>
        <v>72.03208580698565</v>
      </c>
      <c r="X30" s="7" t="s">
        <v>52</v>
      </c>
      <c r="Y30" s="3">
        <v>29</v>
      </c>
      <c r="AA30">
        <v>58</v>
      </c>
      <c r="AB30" t="s">
        <v>82</v>
      </c>
      <c r="AC30">
        <v>52.48352973</v>
      </c>
    </row>
    <row r="31" spans="1:29" ht="12.75">
      <c r="A31" s="2" t="s">
        <v>53</v>
      </c>
      <c r="B31" s="2">
        <v>29.24586</v>
      </c>
      <c r="C31" s="2">
        <v>76.5622586959879</v>
      </c>
      <c r="D31" s="4">
        <v>23</v>
      </c>
      <c r="E31" s="2">
        <v>8.537606</v>
      </c>
      <c r="F31" s="5">
        <v>178.2</v>
      </c>
      <c r="G31" s="6">
        <v>550292</v>
      </c>
      <c r="H31" s="2">
        <v>6</v>
      </c>
      <c r="I31" s="2">
        <v>718751</v>
      </c>
      <c r="J31" s="2">
        <v>7.876226</v>
      </c>
      <c r="K31" s="4">
        <v>232917</v>
      </c>
      <c r="L31" s="2" t="s">
        <v>53</v>
      </c>
      <c r="M31" s="2">
        <f t="shared" si="0"/>
        <v>12.559626229872407</v>
      </c>
      <c r="N31" s="2">
        <f t="shared" si="1"/>
        <v>18.374942087037095</v>
      </c>
      <c r="O31" s="2">
        <f t="shared" si="2"/>
        <v>17.305369127516776</v>
      </c>
      <c r="P31" s="2">
        <f t="shared" si="3"/>
        <v>5.253911384615384</v>
      </c>
      <c r="Q31" s="2">
        <f t="shared" si="4"/>
        <v>13.863864803365729</v>
      </c>
      <c r="R31" s="2">
        <f t="shared" si="8"/>
        <v>0.021183184743922896</v>
      </c>
      <c r="S31" s="2">
        <f t="shared" si="9"/>
        <v>0.05128205128205128</v>
      </c>
      <c r="T31" s="2">
        <f t="shared" si="10"/>
        <v>0.006508364896968619</v>
      </c>
      <c r="U31" s="2">
        <f t="shared" si="5"/>
        <v>2.521714707192452</v>
      </c>
      <c r="V31" s="2">
        <f t="shared" si="6"/>
        <v>0.9143894601967613</v>
      </c>
      <c r="W31" s="3">
        <f t="shared" si="7"/>
        <v>70.87279140071955</v>
      </c>
      <c r="X31" s="7" t="s">
        <v>53</v>
      </c>
      <c r="Y31" s="3">
        <v>30</v>
      </c>
      <c r="AA31">
        <v>60</v>
      </c>
      <c r="AB31" t="s">
        <v>84</v>
      </c>
      <c r="AC31">
        <v>49.64425312</v>
      </c>
    </row>
    <row r="32" spans="1:29" ht="12.75">
      <c r="A32" s="2" t="s">
        <v>54</v>
      </c>
      <c r="B32" s="2">
        <v>13.67165</v>
      </c>
      <c r="C32" s="2">
        <v>98.5359773382499</v>
      </c>
      <c r="D32" s="4">
        <v>0</v>
      </c>
      <c r="E32" s="2">
        <v>2.78229</v>
      </c>
      <c r="F32" s="5">
        <v>49.4</v>
      </c>
      <c r="G32" s="6">
        <v>13718836</v>
      </c>
      <c r="H32" s="2">
        <v>28</v>
      </c>
      <c r="I32" s="2">
        <v>13922667</v>
      </c>
      <c r="J32" s="2">
        <v>16.80808</v>
      </c>
      <c r="K32" s="4">
        <v>4497</v>
      </c>
      <c r="L32" s="2" t="s">
        <v>54</v>
      </c>
      <c r="M32" s="2">
        <f t="shared" si="0"/>
        <v>5.871286190443198</v>
      </c>
      <c r="N32" s="2">
        <f t="shared" si="1"/>
        <v>23.648634561179975</v>
      </c>
      <c r="O32" s="2">
        <f t="shared" si="2"/>
        <v>18</v>
      </c>
      <c r="P32" s="2">
        <f t="shared" si="3"/>
        <v>1.7121784615384616</v>
      </c>
      <c r="Q32" s="2">
        <f t="shared" si="4"/>
        <v>13.962261062212498</v>
      </c>
      <c r="R32" s="2">
        <f t="shared" si="8"/>
        <v>0.5280989682924342</v>
      </c>
      <c r="S32" s="2">
        <f t="shared" si="9"/>
        <v>0.23931623931623933</v>
      </c>
      <c r="T32" s="2">
        <f t="shared" si="10"/>
        <v>0.12682161342122325</v>
      </c>
      <c r="U32" s="2">
        <f t="shared" si="5"/>
        <v>5.381407610150763</v>
      </c>
      <c r="V32" s="2">
        <f t="shared" si="6"/>
        <v>0.9983470910345953</v>
      </c>
      <c r="W32" s="3">
        <f t="shared" si="7"/>
        <v>70.46835179758938</v>
      </c>
      <c r="X32" s="7" t="s">
        <v>54</v>
      </c>
      <c r="Y32" s="3">
        <v>31</v>
      </c>
      <c r="AA32">
        <v>71</v>
      </c>
      <c r="AB32" t="s">
        <v>96</v>
      </c>
      <c r="AC32">
        <v>43.87719541</v>
      </c>
    </row>
    <row r="33" spans="1:29" ht="12.75">
      <c r="A33" s="2" t="s">
        <v>55</v>
      </c>
      <c r="B33" s="2">
        <v>13.73525</v>
      </c>
      <c r="C33" s="2">
        <v>96.0437300427559</v>
      </c>
      <c r="D33" s="4">
        <v>2</v>
      </c>
      <c r="E33" s="2">
        <v>6.968802</v>
      </c>
      <c r="F33" s="5">
        <v>393.6</v>
      </c>
      <c r="G33" s="6">
        <v>177460</v>
      </c>
      <c r="H33" s="2">
        <v>7</v>
      </c>
      <c r="I33" s="2">
        <v>184770</v>
      </c>
      <c r="J33" s="2">
        <v>14</v>
      </c>
      <c r="K33" s="4">
        <v>13040</v>
      </c>
      <c r="L33" s="2" t="s">
        <v>55</v>
      </c>
      <c r="M33" s="2">
        <f t="shared" si="0"/>
        <v>5.898599192290977</v>
      </c>
      <c r="N33" s="2">
        <f t="shared" si="1"/>
        <v>23.050495210261417</v>
      </c>
      <c r="O33" s="2">
        <f t="shared" si="2"/>
        <v>17.93959731543624</v>
      </c>
      <c r="P33" s="2">
        <f t="shared" si="3"/>
        <v>4.288493538461538</v>
      </c>
      <c r="Q33" s="2">
        <f t="shared" si="4"/>
        <v>13.69931081147447</v>
      </c>
      <c r="R33" s="2">
        <f t="shared" si="8"/>
        <v>0.006831224085860883</v>
      </c>
      <c r="S33" s="2">
        <f t="shared" si="9"/>
        <v>0.05982905982905983</v>
      </c>
      <c r="T33" s="2">
        <f t="shared" si="10"/>
        <v>0.0016427637555928329</v>
      </c>
      <c r="U33" s="2">
        <f t="shared" si="5"/>
        <v>4.482350544625602</v>
      </c>
      <c r="V33" s="2">
        <f t="shared" si="6"/>
        <v>0.9952070418259112</v>
      </c>
      <c r="W33" s="3">
        <f t="shared" si="7"/>
        <v>70.42235670204667</v>
      </c>
      <c r="X33" s="7" t="s">
        <v>55</v>
      </c>
      <c r="Y33" s="3">
        <v>32</v>
      </c>
      <c r="AA33">
        <v>75</v>
      </c>
      <c r="AB33" t="s">
        <v>100</v>
      </c>
      <c r="AC33">
        <v>43.3264597</v>
      </c>
    </row>
    <row r="34" spans="1:29" ht="12.75">
      <c r="A34" s="2" t="s">
        <v>56</v>
      </c>
      <c r="B34" s="2">
        <v>21.52729</v>
      </c>
      <c r="C34" s="2">
        <v>78.6932847984738</v>
      </c>
      <c r="D34" s="4">
        <v>8</v>
      </c>
      <c r="E34" s="2">
        <v>5.419159</v>
      </c>
      <c r="F34" s="5">
        <v>210.9</v>
      </c>
      <c r="G34" s="6">
        <v>9106948</v>
      </c>
      <c r="H34" s="2">
        <v>28</v>
      </c>
      <c r="I34" s="2">
        <v>11572713</v>
      </c>
      <c r="J34" s="2">
        <v>16.34967</v>
      </c>
      <c r="K34" s="4">
        <v>14858</v>
      </c>
      <c r="L34" s="2" t="s">
        <v>56</v>
      </c>
      <c r="M34" s="2">
        <f t="shared" si="0"/>
        <v>9.244888546347072</v>
      </c>
      <c r="N34" s="2">
        <f t="shared" si="1"/>
        <v>18.886388351633713</v>
      </c>
      <c r="O34" s="2">
        <f t="shared" si="2"/>
        <v>17.758389261744966</v>
      </c>
      <c r="P34" s="2">
        <f t="shared" si="3"/>
        <v>3.334867076923077</v>
      </c>
      <c r="Q34" s="2">
        <f t="shared" si="4"/>
        <v>13.838883765599508</v>
      </c>
      <c r="R34" s="2">
        <f t="shared" si="8"/>
        <v>0.3505669025486453</v>
      </c>
      <c r="S34" s="2">
        <f t="shared" si="9"/>
        <v>0.23931623931623933</v>
      </c>
      <c r="T34" s="2">
        <f t="shared" si="10"/>
        <v>0.10540898101561219</v>
      </c>
      <c r="U34" s="2">
        <f t="shared" si="5"/>
        <v>5.234639444924919</v>
      </c>
      <c r="V34" s="2">
        <f t="shared" si="6"/>
        <v>0.9945388211234194</v>
      </c>
      <c r="W34" s="3">
        <f t="shared" si="7"/>
        <v>69.98788739117715</v>
      </c>
      <c r="X34" s="7" t="s">
        <v>56</v>
      </c>
      <c r="Y34" s="3">
        <v>33</v>
      </c>
      <c r="AA34">
        <v>84</v>
      </c>
      <c r="AB34" t="s">
        <v>109</v>
      </c>
      <c r="AC34">
        <v>39.53901183</v>
      </c>
    </row>
    <row r="35" spans="1:29" ht="12.75">
      <c r="A35" s="2" t="s">
        <v>57</v>
      </c>
      <c r="B35" s="2">
        <v>16.79342</v>
      </c>
      <c r="C35" s="2">
        <v>87.6834864200919</v>
      </c>
      <c r="D35" s="4">
        <v>5</v>
      </c>
      <c r="E35" s="2">
        <v>5.772564</v>
      </c>
      <c r="F35" s="5">
        <v>513.3</v>
      </c>
      <c r="G35" s="6">
        <v>1329208</v>
      </c>
      <c r="H35" s="2">
        <v>18</v>
      </c>
      <c r="I35" s="2">
        <v>1515916</v>
      </c>
      <c r="J35" s="2">
        <v>16.34265</v>
      </c>
      <c r="K35" s="4">
        <v>6633</v>
      </c>
      <c r="L35" s="2" t="s">
        <v>57</v>
      </c>
      <c r="M35" s="2">
        <f t="shared" si="0"/>
        <v>7.211929425951704</v>
      </c>
      <c r="N35" s="2">
        <f t="shared" si="1"/>
        <v>21.044036740822058</v>
      </c>
      <c r="O35" s="2">
        <f t="shared" si="2"/>
        <v>17.848993288590602</v>
      </c>
      <c r="P35" s="2">
        <f t="shared" si="3"/>
        <v>3.552347076923077</v>
      </c>
      <c r="Q35" s="2">
        <f t="shared" si="4"/>
        <v>13.607866462220137</v>
      </c>
      <c r="R35" s="2">
        <f t="shared" si="8"/>
        <v>0.05116712332198226</v>
      </c>
      <c r="S35" s="2">
        <f t="shared" si="9"/>
        <v>0.15384615384615385</v>
      </c>
      <c r="T35" s="2">
        <f t="shared" si="10"/>
        <v>0.013772082021482092</v>
      </c>
      <c r="U35" s="2">
        <f t="shared" si="5"/>
        <v>5.232391866294685</v>
      </c>
      <c r="V35" s="2">
        <f t="shared" si="6"/>
        <v>0.9975619868428888</v>
      </c>
      <c r="W35" s="3">
        <f t="shared" si="7"/>
        <v>69.71391220683476</v>
      </c>
      <c r="X35" s="7" t="s">
        <v>57</v>
      </c>
      <c r="Y35" s="3">
        <v>34</v>
      </c>
      <c r="AA35">
        <v>89</v>
      </c>
      <c r="AB35" t="s">
        <v>115</v>
      </c>
      <c r="AC35">
        <v>37.68563963</v>
      </c>
    </row>
    <row r="36" spans="1:30" ht="12.75">
      <c r="A36" s="2" t="s">
        <v>58</v>
      </c>
      <c r="B36" s="2">
        <v>18.80655</v>
      </c>
      <c r="C36" s="2">
        <v>92.8063563327911</v>
      </c>
      <c r="D36" s="4">
        <v>11</v>
      </c>
      <c r="E36" s="2">
        <v>4.309481</v>
      </c>
      <c r="F36" s="5">
        <v>292.9</v>
      </c>
      <c r="G36" s="6">
        <v>6238550</v>
      </c>
      <c r="H36" s="2">
        <v>41</v>
      </c>
      <c r="I36" s="2">
        <v>6722115</v>
      </c>
      <c r="J36" s="2">
        <v>7.499662</v>
      </c>
      <c r="K36" s="4">
        <v>400704</v>
      </c>
      <c r="L36" s="2" t="s">
        <v>58</v>
      </c>
      <c r="M36" s="2">
        <f t="shared" si="0"/>
        <v>8.076467529879679</v>
      </c>
      <c r="N36" s="2">
        <f t="shared" si="1"/>
        <v>22.273525519869864</v>
      </c>
      <c r="O36" s="2">
        <f t="shared" si="2"/>
        <v>17.667785234899327</v>
      </c>
      <c r="P36" s="2">
        <f t="shared" si="3"/>
        <v>2.6519883076923074</v>
      </c>
      <c r="Q36" s="2">
        <f t="shared" si="4"/>
        <v>13.776240184656688</v>
      </c>
      <c r="R36" s="2">
        <f t="shared" si="8"/>
        <v>0.24014951550122512</v>
      </c>
      <c r="S36" s="2">
        <f t="shared" si="9"/>
        <v>0.3504273504273504</v>
      </c>
      <c r="T36" s="2">
        <f t="shared" si="10"/>
        <v>0.06121063844320773</v>
      </c>
      <c r="U36" s="2">
        <f t="shared" si="5"/>
        <v>2.4011510035862806</v>
      </c>
      <c r="V36" s="2">
        <f t="shared" si="6"/>
        <v>0.8527179821940134</v>
      </c>
      <c r="W36" s="3">
        <f t="shared" si="7"/>
        <v>68.35166326714995</v>
      </c>
      <c r="X36" s="7" t="s">
        <v>58</v>
      </c>
      <c r="Y36" s="3">
        <v>35</v>
      </c>
      <c r="AA36">
        <v>90</v>
      </c>
      <c r="AB36" t="s">
        <v>116</v>
      </c>
      <c r="AC36">
        <v>36.9008451</v>
      </c>
      <c r="AD36" t="s">
        <v>306</v>
      </c>
    </row>
    <row r="37" spans="1:30" ht="12.75">
      <c r="A37" s="2" t="s">
        <v>59</v>
      </c>
      <c r="B37" s="2">
        <v>1.503894</v>
      </c>
      <c r="C37" s="2">
        <v>95.876675903389</v>
      </c>
      <c r="D37" s="4">
        <v>2</v>
      </c>
      <c r="E37" s="2">
        <v>3.011473</v>
      </c>
      <c r="F37" s="5">
        <v>10.3</v>
      </c>
      <c r="G37" s="6">
        <v>25432597</v>
      </c>
      <c r="H37" s="2">
        <v>39</v>
      </c>
      <c r="I37" s="2">
        <v>26526365</v>
      </c>
      <c r="J37" s="2">
        <v>21.20031</v>
      </c>
      <c r="K37" s="4">
        <v>48500</v>
      </c>
      <c r="L37" s="2" t="s">
        <v>59</v>
      </c>
      <c r="M37" s="2">
        <f t="shared" si="0"/>
        <v>0.6458468490701841</v>
      </c>
      <c r="N37" s="2">
        <f t="shared" si="1"/>
        <v>23.010402216813358</v>
      </c>
      <c r="O37" s="2">
        <f t="shared" si="2"/>
        <v>17.93959731543624</v>
      </c>
      <c r="P37" s="2">
        <f t="shared" si="3"/>
        <v>1.853214153846154</v>
      </c>
      <c r="Q37" s="2">
        <f t="shared" si="4"/>
        <v>13.992131355076696</v>
      </c>
      <c r="R37" s="2">
        <f t="shared" si="8"/>
        <v>0.9790136886757198</v>
      </c>
      <c r="S37" s="2">
        <f t="shared" si="9"/>
        <v>0.3333333333333333</v>
      </c>
      <c r="T37" s="2">
        <f t="shared" si="10"/>
        <v>0.24166571344417484</v>
      </c>
      <c r="U37" s="2">
        <f t="shared" si="5"/>
        <v>6.787658648195114</v>
      </c>
      <c r="V37" s="2">
        <f t="shared" si="6"/>
        <v>0.982173430104041</v>
      </c>
      <c r="W37" s="3">
        <f t="shared" si="7"/>
        <v>66.76503670399502</v>
      </c>
      <c r="X37" s="7" t="s">
        <v>59</v>
      </c>
      <c r="Y37" s="3">
        <v>36</v>
      </c>
      <c r="AA37">
        <v>95</v>
      </c>
      <c r="AB37" t="s">
        <v>122</v>
      </c>
      <c r="AC37">
        <v>35.21385143</v>
      </c>
      <c r="AD37" t="s">
        <v>302</v>
      </c>
    </row>
    <row r="38" spans="1:30" ht="12.75">
      <c r="A38" s="2" t="s">
        <v>60</v>
      </c>
      <c r="B38" s="2">
        <v>0.3195263</v>
      </c>
      <c r="C38" s="2">
        <v>99.1045302193172</v>
      </c>
      <c r="D38" s="4">
        <v>2</v>
      </c>
      <c r="E38" s="2">
        <v>3.074732</v>
      </c>
      <c r="F38" s="5">
        <v>11</v>
      </c>
      <c r="G38" s="6">
        <v>8131494</v>
      </c>
      <c r="H38" s="2">
        <v>13</v>
      </c>
      <c r="I38" s="2">
        <v>8204967</v>
      </c>
      <c r="J38" s="2">
        <v>21.99929</v>
      </c>
      <c r="K38" s="4">
        <v>53134</v>
      </c>
      <c r="L38" s="2" t="s">
        <v>60</v>
      </c>
      <c r="M38" s="2">
        <f t="shared" si="0"/>
        <v>0.13722047833827009</v>
      </c>
      <c r="N38" s="2">
        <f t="shared" si="1"/>
        <v>23.785087252636128</v>
      </c>
      <c r="O38" s="2">
        <f t="shared" si="2"/>
        <v>17.93959731543624</v>
      </c>
      <c r="P38" s="2">
        <f t="shared" si="3"/>
        <v>1.8921427692307693</v>
      </c>
      <c r="Q38" s="2">
        <f t="shared" si="4"/>
        <v>13.991596592800354</v>
      </c>
      <c r="R38" s="2">
        <f aca="true" t="shared" si="11" ref="R38:R58">6*G38/155866648</f>
        <v>0.3130173428763285</v>
      </c>
      <c r="S38" s="2">
        <f t="shared" si="9"/>
        <v>0.1111111111111111</v>
      </c>
      <c r="T38" s="2">
        <f aca="true" t="shared" si="12" ref="T38:T58">2*(I38-4483)/219492303</f>
        <v>0.07472229219810045</v>
      </c>
      <c r="U38" s="2">
        <f t="shared" si="5"/>
        <v>7.043466393776896</v>
      </c>
      <c r="V38" s="2">
        <f t="shared" si="6"/>
        <v>0.980470165673157</v>
      </c>
      <c r="W38" s="3">
        <f t="shared" si="7"/>
        <v>66.26843171407737</v>
      </c>
      <c r="X38" s="7" t="s">
        <v>60</v>
      </c>
      <c r="Y38" s="3">
        <v>37</v>
      </c>
      <c r="AA38">
        <v>99</v>
      </c>
      <c r="AB38" t="s">
        <v>126</v>
      </c>
      <c r="AC38">
        <v>32.94775624</v>
      </c>
      <c r="AD38" t="s">
        <v>303</v>
      </c>
    </row>
    <row r="39" spans="1:30" ht="12.75">
      <c r="A39" s="2" t="s">
        <v>61</v>
      </c>
      <c r="B39" s="2">
        <v>27.27118</v>
      </c>
      <c r="C39" s="2">
        <v>55.8586730112103</v>
      </c>
      <c r="D39" s="4">
        <v>34</v>
      </c>
      <c r="E39" s="2">
        <v>7.763111</v>
      </c>
      <c r="F39" s="5">
        <v>424.8</v>
      </c>
      <c r="G39" s="6">
        <v>5392870</v>
      </c>
      <c r="H39" s="2">
        <v>85</v>
      </c>
      <c r="I39" s="2">
        <v>9654490</v>
      </c>
      <c r="J39" s="2">
        <v>8.789253</v>
      </c>
      <c r="K39" s="4">
        <v>3865</v>
      </c>
      <c r="L39" s="2" t="s">
        <v>61</v>
      </c>
      <c r="M39" s="2">
        <f t="shared" si="0"/>
        <v>11.711600467470328</v>
      </c>
      <c r="N39" s="2">
        <f t="shared" si="1"/>
        <v>13.406081522690473</v>
      </c>
      <c r="O39" s="2">
        <f t="shared" si="2"/>
        <v>16.973154362416107</v>
      </c>
      <c r="P39" s="2">
        <f t="shared" si="3"/>
        <v>4.777299076923077</v>
      </c>
      <c r="Q39" s="2">
        <f t="shared" si="4"/>
        <v>13.675475692871837</v>
      </c>
      <c r="R39" s="2">
        <f t="shared" si="11"/>
        <v>0.20759553384377652</v>
      </c>
      <c r="S39" s="2">
        <f t="shared" si="9"/>
        <v>0.7264957264957265</v>
      </c>
      <c r="T39" s="2">
        <f t="shared" si="12"/>
        <v>0.08793025421032645</v>
      </c>
      <c r="U39" s="2">
        <f t="shared" si="5"/>
        <v>2.8140366408144435</v>
      </c>
      <c r="V39" s="2">
        <f t="shared" si="6"/>
        <v>0.9985793877804561</v>
      </c>
      <c r="W39" s="3">
        <f t="shared" si="7"/>
        <v>65.37824866551655</v>
      </c>
      <c r="X39" s="7" t="s">
        <v>61</v>
      </c>
      <c r="Y39" s="3">
        <v>38</v>
      </c>
      <c r="AA39">
        <v>101</v>
      </c>
      <c r="AB39" t="s">
        <v>128</v>
      </c>
      <c r="AC39">
        <v>32.03306939</v>
      </c>
      <c r="AD39" s="8" t="s">
        <v>304</v>
      </c>
    </row>
    <row r="40" spans="1:30" ht="12.75">
      <c r="A40" s="2" t="s">
        <v>62</v>
      </c>
      <c r="B40" s="2">
        <v>24.93947</v>
      </c>
      <c r="C40" s="2">
        <v>55.8381642296321</v>
      </c>
      <c r="D40" s="4">
        <v>30</v>
      </c>
      <c r="E40" s="2">
        <v>8.874552</v>
      </c>
      <c r="F40" s="5">
        <v>60.9</v>
      </c>
      <c r="G40" s="6">
        <v>1500300</v>
      </c>
      <c r="H40" s="2">
        <v>14</v>
      </c>
      <c r="I40" s="2">
        <v>2686872</v>
      </c>
      <c r="J40" s="2">
        <v>11.31932</v>
      </c>
      <c r="K40" s="4">
        <v>369292</v>
      </c>
      <c r="L40" s="2" t="s">
        <v>62</v>
      </c>
      <c r="M40" s="2">
        <f t="shared" si="0"/>
        <v>10.710248273468995</v>
      </c>
      <c r="N40" s="2">
        <f t="shared" si="1"/>
        <v>13.401159415111703</v>
      </c>
      <c r="O40" s="2">
        <f t="shared" si="2"/>
        <v>17.093959731543624</v>
      </c>
      <c r="P40" s="2">
        <f t="shared" si="3"/>
        <v>5.461262769230769</v>
      </c>
      <c r="Q40" s="2">
        <f t="shared" si="4"/>
        <v>13.953475681958322</v>
      </c>
      <c r="R40" s="2">
        <f t="shared" si="11"/>
        <v>0.05775321478652701</v>
      </c>
      <c r="S40" s="2">
        <f t="shared" si="9"/>
        <v>0.11965811965811966</v>
      </c>
      <c r="T40" s="2">
        <f t="shared" si="12"/>
        <v>0.02444175912628699</v>
      </c>
      <c r="U40" s="2">
        <f t="shared" si="5"/>
        <v>3.624082869056533</v>
      </c>
      <c r="V40" s="2">
        <f t="shared" si="6"/>
        <v>0.8642637185563198</v>
      </c>
      <c r="W40" s="3">
        <f t="shared" si="7"/>
        <v>65.3103055524972</v>
      </c>
      <c r="X40" s="7" t="s">
        <v>62</v>
      </c>
      <c r="Y40" s="3">
        <v>39</v>
      </c>
      <c r="AA40">
        <v>108</v>
      </c>
      <c r="AB40" t="s">
        <v>136</v>
      </c>
      <c r="AC40">
        <v>30.77514181</v>
      </c>
      <c r="AD40" t="s">
        <v>307</v>
      </c>
    </row>
    <row r="41" spans="1:30" ht="12.75">
      <c r="A41" s="2" t="s">
        <v>63</v>
      </c>
      <c r="B41" s="2">
        <v>6.521695</v>
      </c>
      <c r="C41" s="2">
        <v>87.2983220988167</v>
      </c>
      <c r="D41" s="4">
        <v>4</v>
      </c>
      <c r="E41" s="2">
        <v>4.452282</v>
      </c>
      <c r="F41" s="5">
        <v>65.1</v>
      </c>
      <c r="G41" s="6">
        <v>55854810</v>
      </c>
      <c r="H41" s="2">
        <v>72</v>
      </c>
      <c r="I41" s="2">
        <v>63981539</v>
      </c>
      <c r="J41" s="2">
        <v>7.843644</v>
      </c>
      <c r="K41" s="4">
        <v>127501</v>
      </c>
      <c r="L41" s="2" t="s">
        <v>63</v>
      </c>
      <c r="M41" s="2">
        <f t="shared" si="0"/>
        <v>2.800740056378159</v>
      </c>
      <c r="N41" s="2">
        <f t="shared" si="1"/>
        <v>20.951597303716007</v>
      </c>
      <c r="O41" s="2">
        <f t="shared" si="2"/>
        <v>17.879194630872483</v>
      </c>
      <c r="P41" s="2">
        <f t="shared" si="3"/>
        <v>2.7398658461538465</v>
      </c>
      <c r="Q41" s="2">
        <f t="shared" si="4"/>
        <v>13.950267108300274</v>
      </c>
      <c r="R41" s="2">
        <f t="shared" si="11"/>
        <v>2.1500998725525937</v>
      </c>
      <c r="S41" s="2">
        <f t="shared" si="9"/>
        <v>0.6153846153846154</v>
      </c>
      <c r="T41" s="2">
        <f t="shared" si="12"/>
        <v>0.5829548929558591</v>
      </c>
      <c r="U41" s="2">
        <f t="shared" si="5"/>
        <v>2.511282996803524</v>
      </c>
      <c r="V41" s="2">
        <f t="shared" si="6"/>
        <v>0.9531359693133058</v>
      </c>
      <c r="W41" s="3">
        <f t="shared" si="7"/>
        <v>65.13452329243067</v>
      </c>
      <c r="X41" s="7" t="s">
        <v>63</v>
      </c>
      <c r="Y41" s="3">
        <v>40</v>
      </c>
      <c r="AA41">
        <v>113</v>
      </c>
      <c r="AB41" t="s">
        <v>143</v>
      </c>
      <c r="AC41">
        <v>30.11504383</v>
      </c>
      <c r="AD41" t="s">
        <v>305</v>
      </c>
    </row>
    <row r="42" spans="1:29" ht="12.75">
      <c r="A42" s="2" t="s">
        <v>64</v>
      </c>
      <c r="B42" s="2">
        <v>2.366053</v>
      </c>
      <c r="C42" s="2">
        <v>97.1685051522992</v>
      </c>
      <c r="D42" s="4">
        <v>7</v>
      </c>
      <c r="E42" s="2">
        <v>2.643691</v>
      </c>
      <c r="F42" s="5">
        <v>192.9</v>
      </c>
      <c r="G42" s="6">
        <v>770589</v>
      </c>
      <c r="H42" s="2">
        <v>5</v>
      </c>
      <c r="I42" s="2">
        <v>793044</v>
      </c>
      <c r="J42" s="2">
        <v>19.94283</v>
      </c>
      <c r="K42" s="4">
        <v>34274</v>
      </c>
      <c r="L42" s="2" t="s">
        <v>64</v>
      </c>
      <c r="M42" s="2">
        <f t="shared" si="0"/>
        <v>1.0161007855494177</v>
      </c>
      <c r="N42" s="2">
        <f t="shared" si="1"/>
        <v>23.32044123655181</v>
      </c>
      <c r="O42" s="2">
        <f t="shared" si="2"/>
        <v>17.788590604026847</v>
      </c>
      <c r="P42" s="2">
        <f t="shared" si="3"/>
        <v>1.6268867692307691</v>
      </c>
      <c r="Q42" s="2">
        <f t="shared" si="4"/>
        <v>13.852634795562565</v>
      </c>
      <c r="R42" s="2">
        <f t="shared" si="11"/>
        <v>0.0296633953403553</v>
      </c>
      <c r="S42" s="2">
        <f t="shared" si="9"/>
        <v>0.042735042735042736</v>
      </c>
      <c r="T42" s="2">
        <f t="shared" si="12"/>
        <v>0.007185318020012757</v>
      </c>
      <c r="U42" s="2">
        <f t="shared" si="5"/>
        <v>6.3850539222768425</v>
      </c>
      <c r="V42" s="2">
        <f t="shared" si="6"/>
        <v>0.9874023122347608</v>
      </c>
      <c r="W42" s="3">
        <f t="shared" si="7"/>
        <v>65.05669418152844</v>
      </c>
      <c r="X42" s="7" t="s">
        <v>64</v>
      </c>
      <c r="Y42" s="3">
        <v>41</v>
      </c>
      <c r="AA42">
        <v>115</v>
      </c>
      <c r="AB42" t="s">
        <v>145</v>
      </c>
      <c r="AC42">
        <v>29.78973411</v>
      </c>
    </row>
    <row r="43" spans="1:30" ht="12.75">
      <c r="A43" s="2" t="s">
        <v>65</v>
      </c>
      <c r="B43" s="2">
        <v>2.437691</v>
      </c>
      <c r="C43" s="2">
        <v>95.9677400962556</v>
      </c>
      <c r="D43" s="4">
        <v>2</v>
      </c>
      <c r="E43" s="2">
        <v>3.763278</v>
      </c>
      <c r="F43" s="5">
        <v>15.7</v>
      </c>
      <c r="G43" s="6">
        <v>4628717</v>
      </c>
      <c r="H43" s="2">
        <v>21</v>
      </c>
      <c r="I43" s="2">
        <v>4823201</v>
      </c>
      <c r="J43" s="2">
        <v>15.93193</v>
      </c>
      <c r="K43" s="4">
        <v>36800</v>
      </c>
      <c r="L43" s="2" t="s">
        <v>65</v>
      </c>
      <c r="M43" s="2">
        <f t="shared" si="0"/>
        <v>1.046865704203053</v>
      </c>
      <c r="N43" s="2">
        <f t="shared" si="1"/>
        <v>23.03225762310134</v>
      </c>
      <c r="O43" s="2">
        <f t="shared" si="2"/>
        <v>17.93959731543624</v>
      </c>
      <c r="P43" s="2">
        <f t="shared" si="3"/>
        <v>2.3158633846153847</v>
      </c>
      <c r="Q43" s="2">
        <f t="shared" si="4"/>
        <v>13.988006046087778</v>
      </c>
      <c r="R43" s="2">
        <f t="shared" si="11"/>
        <v>0.1781798887469499</v>
      </c>
      <c r="S43" s="2">
        <f t="shared" si="9"/>
        <v>0.1794871794871795</v>
      </c>
      <c r="T43" s="2">
        <f t="shared" si="12"/>
        <v>0.04390785402620701</v>
      </c>
      <c r="U43" s="2">
        <f t="shared" si="5"/>
        <v>5.100892508031212</v>
      </c>
      <c r="V43" s="2">
        <f t="shared" si="6"/>
        <v>0.9864738603676022</v>
      </c>
      <c r="W43" s="3">
        <f t="shared" si="7"/>
        <v>64.81153136410295</v>
      </c>
      <c r="X43" s="7" t="s">
        <v>65</v>
      </c>
      <c r="Y43" s="3">
        <v>42</v>
      </c>
      <c r="AA43">
        <v>118</v>
      </c>
      <c r="AB43" t="s">
        <v>148</v>
      </c>
      <c r="AC43">
        <v>29.36704518</v>
      </c>
      <c r="AD43" t="s">
        <v>296</v>
      </c>
    </row>
    <row r="44" spans="1:30" ht="12.75">
      <c r="A44" s="2" t="s">
        <v>66</v>
      </c>
      <c r="B44" s="2">
        <v>2.159263</v>
      </c>
      <c r="C44" s="2">
        <v>96.820558569852</v>
      </c>
      <c r="D44" s="4">
        <v>3</v>
      </c>
      <c r="E44" s="2">
        <v>1.17126</v>
      </c>
      <c r="F44" s="5">
        <v>11.3</v>
      </c>
      <c r="G44" s="6">
        <v>6294716</v>
      </c>
      <c r="H44" s="2">
        <v>27</v>
      </c>
      <c r="I44" s="2">
        <v>6501425</v>
      </c>
      <c r="J44" s="2">
        <v>19.88886</v>
      </c>
      <c r="K44" s="4">
        <v>13600</v>
      </c>
      <c r="L44" s="2" t="s">
        <v>66</v>
      </c>
      <c r="M44" s="2">
        <f t="shared" si="0"/>
        <v>0.9272948790698233</v>
      </c>
      <c r="N44" s="2">
        <f t="shared" si="1"/>
        <v>23.23693405676448</v>
      </c>
      <c r="O44" s="2">
        <f t="shared" si="2"/>
        <v>17.909395973154364</v>
      </c>
      <c r="P44" s="2">
        <f t="shared" si="3"/>
        <v>0.7207753846153846</v>
      </c>
      <c r="Q44" s="2">
        <f t="shared" si="4"/>
        <v>13.991367408967637</v>
      </c>
      <c r="R44" s="2">
        <f t="shared" si="11"/>
        <v>0.2423115944599001</v>
      </c>
      <c r="S44" s="2">
        <f t="shared" si="9"/>
        <v>0.23076923076923078</v>
      </c>
      <c r="T44" s="2">
        <f t="shared" si="12"/>
        <v>0.05919972510380011</v>
      </c>
      <c r="U44" s="2">
        <f t="shared" si="5"/>
        <v>6.367774460927311</v>
      </c>
      <c r="V44" s="2">
        <f t="shared" si="6"/>
        <v>0.9950012092662878</v>
      </c>
      <c r="W44" s="3">
        <f t="shared" si="7"/>
        <v>64.68082392309823</v>
      </c>
      <c r="X44" s="7" t="s">
        <v>66</v>
      </c>
      <c r="Y44" s="3">
        <v>43</v>
      </c>
      <c r="AA44">
        <v>124</v>
      </c>
      <c r="AB44" t="s">
        <v>156</v>
      </c>
      <c r="AC44">
        <v>29.00627581</v>
      </c>
      <c r="AD44" t="s">
        <v>274</v>
      </c>
    </row>
    <row r="45" spans="1:29" ht="12.75">
      <c r="A45" s="2" t="s">
        <v>67</v>
      </c>
      <c r="B45" s="2">
        <v>5.771312</v>
      </c>
      <c r="C45" s="2">
        <v>61.9625273237486</v>
      </c>
      <c r="D45" s="4">
        <v>29</v>
      </c>
      <c r="E45" s="2">
        <v>1.55221</v>
      </c>
      <c r="F45" s="5">
        <v>264</v>
      </c>
      <c r="G45" s="6">
        <v>136005756</v>
      </c>
      <c r="H45" s="2">
        <v>213</v>
      </c>
      <c r="I45" s="2">
        <v>219496786</v>
      </c>
      <c r="J45" s="2">
        <v>13.23289</v>
      </c>
      <c r="K45" s="4">
        <v>40765</v>
      </c>
      <c r="L45" s="2" t="s">
        <v>67</v>
      </c>
      <c r="M45" s="2">
        <f t="shared" si="0"/>
        <v>2.4784882911966815</v>
      </c>
      <c r="N45" s="2">
        <f t="shared" si="1"/>
        <v>14.871006557699666</v>
      </c>
      <c r="O45" s="2">
        <f t="shared" si="2"/>
        <v>17.124161073825505</v>
      </c>
      <c r="P45" s="2">
        <f t="shared" si="3"/>
        <v>0.9552061538461539</v>
      </c>
      <c r="Q45" s="2">
        <f t="shared" si="4"/>
        <v>13.798318227208487</v>
      </c>
      <c r="R45" s="2">
        <f t="shared" si="11"/>
        <v>5.235465999114833</v>
      </c>
      <c r="S45" s="2">
        <f t="shared" si="9"/>
        <v>1.8205128205128205</v>
      </c>
      <c r="T45" s="2">
        <f t="shared" si="12"/>
        <v>2</v>
      </c>
      <c r="U45" s="2">
        <f t="shared" si="5"/>
        <v>4.236746549890762</v>
      </c>
      <c r="V45" s="2">
        <f t="shared" si="6"/>
        <v>0.9850164923338398</v>
      </c>
      <c r="W45" s="3">
        <f t="shared" si="7"/>
        <v>63.50492216562875</v>
      </c>
      <c r="X45" s="7" t="s">
        <v>67</v>
      </c>
      <c r="Y45" s="3">
        <v>44</v>
      </c>
      <c r="AA45">
        <v>128</v>
      </c>
      <c r="AB45" t="s">
        <v>160</v>
      </c>
      <c r="AC45">
        <v>28.61435321</v>
      </c>
    </row>
    <row r="46" spans="1:30" ht="12.75">
      <c r="A46" s="2" t="s">
        <v>68</v>
      </c>
      <c r="B46" s="2">
        <v>6.579323</v>
      </c>
      <c r="C46" s="2">
        <v>92.6336893561922</v>
      </c>
      <c r="D46" s="4">
        <v>22</v>
      </c>
      <c r="E46" s="2">
        <v>0.043656796</v>
      </c>
      <c r="F46" s="5">
        <v>223.1</v>
      </c>
      <c r="G46" s="6">
        <v>19138123</v>
      </c>
      <c r="H46" s="2">
        <v>60</v>
      </c>
      <c r="I46" s="2">
        <v>20660003</v>
      </c>
      <c r="J46" s="2">
        <v>12.93861</v>
      </c>
      <c r="K46" s="4">
        <v>40674</v>
      </c>
      <c r="L46" s="2" t="s">
        <v>68</v>
      </c>
      <c r="M46" s="2">
        <f t="shared" si="0"/>
        <v>2.825488384530419</v>
      </c>
      <c r="N46" s="2">
        <f t="shared" si="1"/>
        <v>22.232085445486128</v>
      </c>
      <c r="O46" s="2">
        <f t="shared" si="2"/>
        <v>17.335570469798657</v>
      </c>
      <c r="P46" s="2">
        <f t="shared" si="3"/>
        <v>0.026865720615384614</v>
      </c>
      <c r="Q46" s="2">
        <f t="shared" si="4"/>
        <v>13.82956362306899</v>
      </c>
      <c r="R46" s="2">
        <f t="shared" si="11"/>
        <v>0.7367114098713408</v>
      </c>
      <c r="S46" s="2">
        <f t="shared" si="9"/>
        <v>0.5128205128205128</v>
      </c>
      <c r="T46" s="2">
        <f t="shared" si="12"/>
        <v>0.18821179346776457</v>
      </c>
      <c r="U46" s="2">
        <f t="shared" si="5"/>
        <v>4.142527541442733</v>
      </c>
      <c r="V46" s="2">
        <f t="shared" si="6"/>
        <v>0.9850499401247786</v>
      </c>
      <c r="W46" s="3">
        <f t="shared" si="7"/>
        <v>62.81489484122671</v>
      </c>
      <c r="X46" s="7" t="s">
        <v>68</v>
      </c>
      <c r="Y46" s="3">
        <v>45</v>
      </c>
      <c r="AA46">
        <v>129</v>
      </c>
      <c r="AB46" t="s">
        <v>161</v>
      </c>
      <c r="AC46">
        <v>28.55977061</v>
      </c>
      <c r="AD46" t="s">
        <v>297</v>
      </c>
    </row>
    <row r="47" spans="1:30" ht="12.75">
      <c r="A47" s="2" t="s">
        <v>69</v>
      </c>
      <c r="B47" s="2">
        <v>3.658497</v>
      </c>
      <c r="C47" s="2">
        <v>81.5733697874212</v>
      </c>
      <c r="D47" s="4">
        <v>18</v>
      </c>
      <c r="E47" s="2">
        <v>1.25928</v>
      </c>
      <c r="F47" s="5">
        <v>168.8</v>
      </c>
      <c r="G47" s="6">
        <v>41000660</v>
      </c>
      <c r="H47" s="2">
        <v>51</v>
      </c>
      <c r="I47" s="2">
        <v>50262310</v>
      </c>
      <c r="J47" s="2">
        <v>14.96685</v>
      </c>
      <c r="K47" s="4">
        <v>61071</v>
      </c>
      <c r="L47" s="2" t="s">
        <v>69</v>
      </c>
      <c r="M47" s="2">
        <f t="shared" si="0"/>
        <v>1.5711404924700287</v>
      </c>
      <c r="N47" s="2">
        <f t="shared" si="1"/>
        <v>19.57760874898109</v>
      </c>
      <c r="O47" s="2">
        <f t="shared" si="2"/>
        <v>17.456375838926174</v>
      </c>
      <c r="P47" s="2">
        <f t="shared" si="3"/>
        <v>0.7749415384615385</v>
      </c>
      <c r="Q47" s="2">
        <f t="shared" si="4"/>
        <v>13.871045896790882</v>
      </c>
      <c r="R47" s="2">
        <f t="shared" si="11"/>
        <v>1.5782976227216998</v>
      </c>
      <c r="S47" s="2">
        <f t="shared" si="9"/>
        <v>0.4358974358974359</v>
      </c>
      <c r="T47" s="2">
        <f t="shared" si="12"/>
        <v>0.4579461449270046</v>
      </c>
      <c r="U47" s="2">
        <f t="shared" si="5"/>
        <v>4.791904874916407</v>
      </c>
      <c r="V47" s="2">
        <f t="shared" si="6"/>
        <v>0.9775528566986369</v>
      </c>
      <c r="W47" s="3">
        <f t="shared" si="7"/>
        <v>61.4927114507909</v>
      </c>
      <c r="X47" s="7" t="s">
        <v>69</v>
      </c>
      <c r="Y47" s="3">
        <v>46</v>
      </c>
      <c r="AA47">
        <v>130</v>
      </c>
      <c r="AB47" t="s">
        <v>162</v>
      </c>
      <c r="AC47">
        <v>28.50455653</v>
      </c>
      <c r="AD47" t="s">
        <v>299</v>
      </c>
    </row>
    <row r="48" spans="1:30" ht="12.75">
      <c r="A48" s="2" t="s">
        <v>70</v>
      </c>
      <c r="B48" s="2">
        <v>13.20688</v>
      </c>
      <c r="C48" s="2">
        <v>65.0149405381263</v>
      </c>
      <c r="D48" s="4">
        <v>24</v>
      </c>
      <c r="E48" s="2">
        <v>7.710569</v>
      </c>
      <c r="F48" s="5">
        <v>90.1</v>
      </c>
      <c r="G48" s="6">
        <v>2922956</v>
      </c>
      <c r="H48" s="2">
        <v>24</v>
      </c>
      <c r="I48" s="2">
        <v>4495822</v>
      </c>
      <c r="J48" s="2">
        <v>9.618632</v>
      </c>
      <c r="K48" s="4">
        <v>530164</v>
      </c>
      <c r="L48" s="2" t="s">
        <v>70</v>
      </c>
      <c r="M48" s="2">
        <f t="shared" si="0"/>
        <v>5.671690846594262</v>
      </c>
      <c r="N48" s="2">
        <f t="shared" si="1"/>
        <v>15.60358572915031</v>
      </c>
      <c r="O48" s="2">
        <f t="shared" si="2"/>
        <v>17.2751677852349</v>
      </c>
      <c r="P48" s="2">
        <f t="shared" si="3"/>
        <v>4.744965538461538</v>
      </c>
      <c r="Q48" s="2">
        <f t="shared" si="4"/>
        <v>13.931168455573804</v>
      </c>
      <c r="R48" s="2">
        <f t="shared" si="11"/>
        <v>0.1125175669396573</v>
      </c>
      <c r="S48" s="2">
        <f t="shared" si="9"/>
        <v>0.20512820512820512</v>
      </c>
      <c r="T48" s="2">
        <f t="shared" si="12"/>
        <v>0.0409247972581526</v>
      </c>
      <c r="U48" s="2">
        <f t="shared" si="5"/>
        <v>3.0795771702680885</v>
      </c>
      <c r="V48" s="2">
        <f t="shared" si="6"/>
        <v>0.8051339051067793</v>
      </c>
      <c r="W48" s="3">
        <f t="shared" si="7"/>
        <v>61.46985999971569</v>
      </c>
      <c r="X48" s="7" t="s">
        <v>70</v>
      </c>
      <c r="Y48" s="3">
        <v>47</v>
      </c>
      <c r="AA48">
        <v>131</v>
      </c>
      <c r="AB48" t="s">
        <v>163</v>
      </c>
      <c r="AC48">
        <v>28.49184027</v>
      </c>
      <c r="AD48" t="s">
        <v>298</v>
      </c>
    </row>
    <row r="49" spans="1:29" ht="12.75">
      <c r="A49" s="2" t="s">
        <v>71</v>
      </c>
      <c r="B49" s="2">
        <v>23.1921</v>
      </c>
      <c r="C49" s="2">
        <v>29.7762561726957</v>
      </c>
      <c r="D49" s="4">
        <v>18</v>
      </c>
      <c r="E49" s="2">
        <v>9.345477</v>
      </c>
      <c r="F49" s="5">
        <v>49.6</v>
      </c>
      <c r="G49" s="6">
        <v>5670394</v>
      </c>
      <c r="H49" s="2">
        <v>12</v>
      </c>
      <c r="I49" s="2">
        <v>19043341</v>
      </c>
      <c r="J49" s="2">
        <v>11.86858</v>
      </c>
      <c r="K49" s="4">
        <v>46071</v>
      </c>
      <c r="L49" s="2" t="s">
        <v>71</v>
      </c>
      <c r="M49" s="2">
        <f t="shared" si="0"/>
        <v>9.959840725689853</v>
      </c>
      <c r="N49" s="2">
        <f t="shared" si="1"/>
        <v>7.146301481446968</v>
      </c>
      <c r="O49" s="2">
        <f t="shared" si="2"/>
        <v>17.456375838926174</v>
      </c>
      <c r="P49" s="2">
        <f t="shared" si="3"/>
        <v>5.75106276923077</v>
      </c>
      <c r="Q49" s="2">
        <f t="shared" si="4"/>
        <v>13.962108272990685</v>
      </c>
      <c r="R49" s="2">
        <f t="shared" si="11"/>
        <v>0.2182786660042885</v>
      </c>
      <c r="S49" s="2">
        <f t="shared" si="9"/>
        <v>0.10256410256410256</v>
      </c>
      <c r="T49" s="2">
        <f t="shared" si="12"/>
        <v>0.1734808714454101</v>
      </c>
      <c r="U49" s="2">
        <f t="shared" si="5"/>
        <v>3.7999382876380374</v>
      </c>
      <c r="V49" s="2">
        <f t="shared" si="6"/>
        <v>0.9830662288314077</v>
      </c>
      <c r="W49" s="3">
        <f t="shared" si="7"/>
        <v>59.55301724476769</v>
      </c>
      <c r="X49" s="7" t="s">
        <v>71</v>
      </c>
      <c r="Y49" s="3">
        <v>48</v>
      </c>
      <c r="AA49">
        <v>134</v>
      </c>
      <c r="AB49" t="s">
        <v>168</v>
      </c>
      <c r="AC49">
        <v>28.12705592</v>
      </c>
    </row>
    <row r="50" spans="1:30" ht="12.75">
      <c r="A50" s="2" t="s">
        <v>72</v>
      </c>
      <c r="B50" s="2">
        <v>28.94076</v>
      </c>
      <c r="C50" s="2">
        <v>17.3836187387075</v>
      </c>
      <c r="D50" s="4">
        <v>8</v>
      </c>
      <c r="E50" s="2">
        <v>10.07146</v>
      </c>
      <c r="F50" s="5">
        <v>149.9</v>
      </c>
      <c r="G50" s="6">
        <v>991276</v>
      </c>
      <c r="H50" s="2">
        <v>11</v>
      </c>
      <c r="I50" s="2">
        <v>5702357</v>
      </c>
      <c r="J50" s="2">
        <v>11.96798</v>
      </c>
      <c r="K50" s="4">
        <v>32599</v>
      </c>
      <c r="L50" s="2" t="s">
        <v>72</v>
      </c>
      <c r="M50" s="2">
        <f t="shared" si="0"/>
        <v>12.428601121951694</v>
      </c>
      <c r="N50" s="2">
        <f t="shared" si="1"/>
        <v>4.172068497289801</v>
      </c>
      <c r="O50" s="2">
        <f t="shared" si="2"/>
        <v>17.758389261744966</v>
      </c>
      <c r="P50" s="2">
        <f t="shared" si="3"/>
        <v>6.197821538461539</v>
      </c>
      <c r="Q50" s="2">
        <f t="shared" si="4"/>
        <v>13.885484478252092</v>
      </c>
      <c r="R50" s="2">
        <f t="shared" si="11"/>
        <v>0.03815861877006555</v>
      </c>
      <c r="S50" s="2">
        <f t="shared" si="9"/>
        <v>0.09401709401709402</v>
      </c>
      <c r="T50" s="2">
        <f t="shared" si="12"/>
        <v>0.05191866796349574</v>
      </c>
      <c r="U50" s="2">
        <f t="shared" si="5"/>
        <v>3.8317629765048795</v>
      </c>
      <c r="V50" s="2">
        <f t="shared" si="6"/>
        <v>0.9880179721229203</v>
      </c>
      <c r="W50" s="3">
        <f t="shared" si="7"/>
        <v>59.44624022707855</v>
      </c>
      <c r="X50" s="7" t="s">
        <v>72</v>
      </c>
      <c r="Y50" s="3">
        <v>49</v>
      </c>
      <c r="AA50">
        <v>139</v>
      </c>
      <c r="AB50" t="s">
        <v>173</v>
      </c>
      <c r="AC50">
        <v>27.79471204</v>
      </c>
      <c r="AD50" t="s">
        <v>288</v>
      </c>
    </row>
    <row r="51" spans="1:30" ht="12.75">
      <c r="A51" s="2" t="s">
        <v>73</v>
      </c>
      <c r="B51" s="2">
        <v>16.34522</v>
      </c>
      <c r="C51" s="2">
        <v>50.6660169022594</v>
      </c>
      <c r="D51" s="4">
        <v>34</v>
      </c>
      <c r="E51" s="2">
        <v>4.311427</v>
      </c>
      <c r="F51" s="5">
        <v>125.5</v>
      </c>
      <c r="G51" s="6">
        <v>18127856</v>
      </c>
      <c r="H51" s="2">
        <v>137</v>
      </c>
      <c r="I51" s="2">
        <v>35779122</v>
      </c>
      <c r="J51" s="2">
        <v>10.02586</v>
      </c>
      <c r="K51" s="4">
        <v>23619</v>
      </c>
      <c r="L51" s="2" t="s">
        <v>73</v>
      </c>
      <c r="M51" s="2">
        <f t="shared" si="0"/>
        <v>7.019450063873487</v>
      </c>
      <c r="N51" s="2">
        <f t="shared" si="1"/>
        <v>12.159844056542257</v>
      </c>
      <c r="O51" s="2">
        <f t="shared" si="2"/>
        <v>16.973154362416107</v>
      </c>
      <c r="P51" s="2">
        <f t="shared" si="3"/>
        <v>2.6531858461538462</v>
      </c>
      <c r="Q51" s="2">
        <f t="shared" si="4"/>
        <v>13.904124763313124</v>
      </c>
      <c r="R51" s="2">
        <f t="shared" si="11"/>
        <v>0.6978217431095329</v>
      </c>
      <c r="S51" s="2">
        <f t="shared" si="9"/>
        <v>1.170940170940171</v>
      </c>
      <c r="T51" s="2">
        <f t="shared" si="12"/>
        <v>0.3259762507480729</v>
      </c>
      <c r="U51" s="2">
        <f t="shared" si="5"/>
        <v>3.209958502238574</v>
      </c>
      <c r="V51" s="2">
        <f t="shared" si="6"/>
        <v>0.991318644239739</v>
      </c>
      <c r="W51" s="3">
        <f t="shared" si="7"/>
        <v>59.10577440357491</v>
      </c>
      <c r="X51" s="7" t="s">
        <v>73</v>
      </c>
      <c r="Y51" s="3">
        <v>50</v>
      </c>
      <c r="AA51">
        <v>140</v>
      </c>
      <c r="AB51" t="s">
        <v>175</v>
      </c>
      <c r="AC51">
        <v>27.74072934</v>
      </c>
      <c r="AD51" t="s">
        <v>289</v>
      </c>
    </row>
    <row r="52" spans="1:30" ht="12.75">
      <c r="A52" s="2" t="s">
        <v>74</v>
      </c>
      <c r="B52" s="2">
        <v>16.99519</v>
      </c>
      <c r="C52" s="2">
        <v>64.0081000745048</v>
      </c>
      <c r="D52" s="4">
        <v>40</v>
      </c>
      <c r="E52" s="2">
        <v>1.991255</v>
      </c>
      <c r="F52" s="5">
        <v>30.8</v>
      </c>
      <c r="G52" s="6">
        <v>9488916</v>
      </c>
      <c r="H52" s="2">
        <v>30</v>
      </c>
      <c r="I52" s="2">
        <v>14824555</v>
      </c>
      <c r="J52" s="2">
        <v>7.60182</v>
      </c>
      <c r="K52" s="4">
        <v>66500</v>
      </c>
      <c r="L52" s="2" t="s">
        <v>74</v>
      </c>
      <c r="M52" s="2">
        <f t="shared" si="0"/>
        <v>7.298579494864067</v>
      </c>
      <c r="N52" s="2">
        <f t="shared" si="1"/>
        <v>15.36194401788115</v>
      </c>
      <c r="O52" s="2">
        <f t="shared" si="2"/>
        <v>16.79194630872483</v>
      </c>
      <c r="P52" s="2">
        <f t="shared" si="3"/>
        <v>1.2253876923076923</v>
      </c>
      <c r="Q52" s="2">
        <f t="shared" si="4"/>
        <v>13.97647045984099</v>
      </c>
      <c r="R52" s="2">
        <f t="shared" si="11"/>
        <v>0.36527054844985185</v>
      </c>
      <c r="S52" s="2">
        <f t="shared" si="9"/>
        <v>0.2564102564102564</v>
      </c>
      <c r="T52" s="2">
        <f t="shared" si="12"/>
        <v>0.1350395599065722</v>
      </c>
      <c r="U52" s="2">
        <f t="shared" si="5"/>
        <v>2.433858715510414</v>
      </c>
      <c r="V52" s="2">
        <f t="shared" si="6"/>
        <v>0.975557383544716</v>
      </c>
      <c r="W52" s="3">
        <f t="shared" si="7"/>
        <v>58.820464437440535</v>
      </c>
      <c r="X52" s="7" t="s">
        <v>74</v>
      </c>
      <c r="Y52" s="3">
        <v>51</v>
      </c>
      <c r="AA52">
        <v>149</v>
      </c>
      <c r="AB52" t="s">
        <v>185</v>
      </c>
      <c r="AC52">
        <v>26.09582028</v>
      </c>
      <c r="AD52" t="s">
        <v>290</v>
      </c>
    </row>
    <row r="53" spans="1:29" ht="12.75">
      <c r="A53" s="2" t="s">
        <v>76</v>
      </c>
      <c r="B53" s="2">
        <v>31.83363</v>
      </c>
      <c r="C53" s="2">
        <v>10.3745617917419</v>
      </c>
      <c r="D53" s="4">
        <v>20</v>
      </c>
      <c r="E53" s="2">
        <v>0.7712266</v>
      </c>
      <c r="F53" s="5">
        <v>215.5</v>
      </c>
      <c r="G53" s="6">
        <v>8677079</v>
      </c>
      <c r="H53" s="2">
        <v>58</v>
      </c>
      <c r="I53" s="2">
        <v>83638029</v>
      </c>
      <c r="J53" s="2">
        <v>21.47064</v>
      </c>
      <c r="K53" s="4">
        <v>7984</v>
      </c>
      <c r="L53" s="2" t="s">
        <v>76</v>
      </c>
      <c r="M53" s="2">
        <f t="shared" si="0"/>
        <v>13.670943317791071</v>
      </c>
      <c r="N53" s="2">
        <f t="shared" si="1"/>
        <v>2.489894830018056</v>
      </c>
      <c r="O53" s="2">
        <f t="shared" si="2"/>
        <v>17.395973154362416</v>
      </c>
      <c r="P53" s="2">
        <f t="shared" si="3"/>
        <v>0.4746009846153846</v>
      </c>
      <c r="Q53" s="2">
        <f t="shared" si="4"/>
        <v>13.835369613497837</v>
      </c>
      <c r="R53" s="2">
        <f t="shared" si="11"/>
        <v>0.3340193342709211</v>
      </c>
      <c r="S53" s="2">
        <f t="shared" si="9"/>
        <v>0.49572649572649574</v>
      </c>
      <c r="T53" s="2">
        <f t="shared" si="12"/>
        <v>0.7620635881705611</v>
      </c>
      <c r="U53" s="2">
        <f t="shared" si="5"/>
        <v>6.874209635532874</v>
      </c>
      <c r="V53" s="2">
        <f t="shared" si="6"/>
        <v>0.9970654157927972</v>
      </c>
      <c r="W53" s="3">
        <f t="shared" si="7"/>
        <v>57.32986636977841</v>
      </c>
      <c r="X53" s="7" t="s">
        <v>75</v>
      </c>
      <c r="Y53" s="3">
        <v>52</v>
      </c>
      <c r="AA53">
        <v>150</v>
      </c>
      <c r="AB53" t="s">
        <v>186</v>
      </c>
      <c r="AC53">
        <v>25.57440744</v>
      </c>
    </row>
    <row r="54" spans="1:30" ht="12.75">
      <c r="A54" s="2" t="s">
        <v>77</v>
      </c>
      <c r="B54" s="2">
        <v>28.1155</v>
      </c>
      <c r="C54" s="2">
        <v>66.8205396504338</v>
      </c>
      <c r="D54" s="4">
        <v>309</v>
      </c>
      <c r="E54" s="2">
        <v>2.635411</v>
      </c>
      <c r="F54" s="5">
        <v>845.9</v>
      </c>
      <c r="G54" s="6">
        <v>6981128</v>
      </c>
      <c r="H54" s="2">
        <v>7</v>
      </c>
      <c r="I54" s="2">
        <v>10447578</v>
      </c>
      <c r="J54" s="2">
        <v>12.9873</v>
      </c>
      <c r="K54" s="4">
        <v>104220</v>
      </c>
      <c r="L54" s="2" t="s">
        <v>77</v>
      </c>
      <c r="M54" s="2">
        <f t="shared" si="0"/>
        <v>12.074193450491032</v>
      </c>
      <c r="N54" s="2">
        <f t="shared" si="1"/>
        <v>16.036929516104113</v>
      </c>
      <c r="O54" s="2">
        <f t="shared" si="2"/>
        <v>8.66778523489933</v>
      </c>
      <c r="P54" s="2">
        <f t="shared" si="3"/>
        <v>1.6217913846153846</v>
      </c>
      <c r="Q54" s="2">
        <f t="shared" si="4"/>
        <v>13.353777986347191</v>
      </c>
      <c r="R54" s="2">
        <f t="shared" si="11"/>
        <v>0.2687346429622327</v>
      </c>
      <c r="S54" s="2">
        <f t="shared" si="9"/>
        <v>0.05982905982905983</v>
      </c>
      <c r="T54" s="2">
        <f t="shared" si="12"/>
        <v>0.09515682196837673</v>
      </c>
      <c r="U54" s="2">
        <f t="shared" si="5"/>
        <v>4.158116516301148</v>
      </c>
      <c r="V54" s="2">
        <f t="shared" si="6"/>
        <v>0.9616930904215083</v>
      </c>
      <c r="W54" s="3">
        <f t="shared" si="7"/>
        <v>57.29800770393937</v>
      </c>
      <c r="X54" s="7" t="s">
        <v>77</v>
      </c>
      <c r="Y54" s="3">
        <v>53</v>
      </c>
      <c r="AA54">
        <v>153</v>
      </c>
      <c r="AB54" t="s">
        <v>189</v>
      </c>
      <c r="AC54">
        <v>25.46687394</v>
      </c>
      <c r="AD54" t="s">
        <v>300</v>
      </c>
    </row>
    <row r="55" spans="1:30" ht="12.75">
      <c r="A55" s="2" t="s">
        <v>78</v>
      </c>
      <c r="B55" s="2">
        <v>15.11034</v>
      </c>
      <c r="C55" s="2">
        <v>51.8044734456062</v>
      </c>
      <c r="D55" s="4">
        <v>21</v>
      </c>
      <c r="E55" s="2">
        <v>4.839878</v>
      </c>
      <c r="F55" s="5">
        <v>66.8</v>
      </c>
      <c r="G55" s="6">
        <v>421088</v>
      </c>
      <c r="H55" s="2">
        <v>8</v>
      </c>
      <c r="I55" s="2">
        <v>812841</v>
      </c>
      <c r="J55" s="2">
        <v>8.253789</v>
      </c>
      <c r="K55" s="4">
        <v>351515</v>
      </c>
      <c r="L55" s="2" t="s">
        <v>78</v>
      </c>
      <c r="M55" s="2">
        <f t="shared" si="0"/>
        <v>6.489131200323404</v>
      </c>
      <c r="N55" s="2">
        <f t="shared" si="1"/>
        <v>12.433073626945488</v>
      </c>
      <c r="O55" s="2">
        <f t="shared" si="2"/>
        <v>17.36577181208054</v>
      </c>
      <c r="P55" s="2">
        <f t="shared" si="3"/>
        <v>2.978386461538461</v>
      </c>
      <c r="Q55" s="2">
        <f t="shared" si="4"/>
        <v>13.948968399914873</v>
      </c>
      <c r="R55" s="2">
        <f t="shared" si="11"/>
        <v>0.016209548562306927</v>
      </c>
      <c r="S55" s="2">
        <f t="shared" si="9"/>
        <v>0.06837606837606838</v>
      </c>
      <c r="T55" s="2">
        <f t="shared" si="12"/>
        <v>0.007365707033471693</v>
      </c>
      <c r="U55" s="2">
        <f t="shared" si="5"/>
        <v>2.6425982585267715</v>
      </c>
      <c r="V55" s="2">
        <f t="shared" si="6"/>
        <v>0.8707977996499376</v>
      </c>
      <c r="W55" s="3">
        <f t="shared" si="7"/>
        <v>56.82067888295133</v>
      </c>
      <c r="X55" s="7" t="s">
        <v>78</v>
      </c>
      <c r="Y55" s="3">
        <v>54</v>
      </c>
      <c r="AA55">
        <v>157</v>
      </c>
      <c r="AB55" t="s">
        <v>193</v>
      </c>
      <c r="AC55">
        <v>24.75342183</v>
      </c>
      <c r="AD55" t="s">
        <v>293</v>
      </c>
    </row>
    <row r="56" spans="1:30" ht="12.75">
      <c r="A56" s="2" t="s">
        <v>79</v>
      </c>
      <c r="B56" s="2">
        <v>17.1872</v>
      </c>
      <c r="C56" s="2">
        <v>48.8959105939913</v>
      </c>
      <c r="D56" s="4">
        <v>189</v>
      </c>
      <c r="E56" s="2">
        <v>2.942375</v>
      </c>
      <c r="F56" s="5">
        <v>259.7</v>
      </c>
      <c r="G56" s="6">
        <v>2151888</v>
      </c>
      <c r="H56" s="2">
        <v>15</v>
      </c>
      <c r="I56" s="2">
        <v>4400957</v>
      </c>
      <c r="J56" s="2">
        <v>24.98689</v>
      </c>
      <c r="K56" s="4">
        <v>13383</v>
      </c>
      <c r="L56" s="2" t="s">
        <v>79</v>
      </c>
      <c r="M56" s="2">
        <f t="shared" si="0"/>
        <v>7.381038134562055</v>
      </c>
      <c r="N56" s="2">
        <f t="shared" si="1"/>
        <v>11.735018542557913</v>
      </c>
      <c r="O56" s="2">
        <f t="shared" si="2"/>
        <v>12.291946308724832</v>
      </c>
      <c r="P56" s="2">
        <f t="shared" si="3"/>
        <v>1.8106923076923078</v>
      </c>
      <c r="Q56" s="2">
        <f t="shared" si="4"/>
        <v>13.801603195477439</v>
      </c>
      <c r="R56" s="2">
        <f t="shared" si="11"/>
        <v>0.08283573276048126</v>
      </c>
      <c r="S56" s="2">
        <f t="shared" si="9"/>
        <v>0.1282051282051282</v>
      </c>
      <c r="T56" s="2">
        <f t="shared" si="12"/>
        <v>0.040060393370604894</v>
      </c>
      <c r="U56" s="2">
        <f t="shared" si="5"/>
        <v>8</v>
      </c>
      <c r="V56" s="2">
        <f t="shared" si="6"/>
        <v>0.9950809693831418</v>
      </c>
      <c r="W56" s="3">
        <f t="shared" si="7"/>
        <v>56.2664807127339</v>
      </c>
      <c r="X56" s="7" t="s">
        <v>79</v>
      </c>
      <c r="Y56" s="3">
        <v>55</v>
      </c>
      <c r="AA56">
        <v>171</v>
      </c>
      <c r="AB56" t="s">
        <v>210</v>
      </c>
      <c r="AC56">
        <v>22.66340551</v>
      </c>
      <c r="AD56" t="s">
        <v>294</v>
      </c>
    </row>
    <row r="57" spans="1:30" ht="12.75">
      <c r="A57" s="2" t="s">
        <v>80</v>
      </c>
      <c r="B57" s="2">
        <v>13.05954</v>
      </c>
      <c r="C57" s="2">
        <v>37.4365346166218</v>
      </c>
      <c r="D57" s="4">
        <v>23</v>
      </c>
      <c r="E57" s="2">
        <v>6.041713</v>
      </c>
      <c r="F57" s="5">
        <v>189.6</v>
      </c>
      <c r="G57" s="6">
        <v>593560</v>
      </c>
      <c r="H57" s="2">
        <v>15</v>
      </c>
      <c r="I57" s="2">
        <v>1585510</v>
      </c>
      <c r="J57" s="2">
        <v>15.08521</v>
      </c>
      <c r="K57" s="4">
        <v>5771</v>
      </c>
      <c r="L57" s="2" t="s">
        <v>80</v>
      </c>
      <c r="M57" s="2">
        <f t="shared" si="0"/>
        <v>5.608415725646909</v>
      </c>
      <c r="N57" s="2">
        <f t="shared" si="1"/>
        <v>8.984768307989231</v>
      </c>
      <c r="O57" s="2">
        <f t="shared" si="2"/>
        <v>17.305369127516776</v>
      </c>
      <c r="P57" s="2">
        <f t="shared" si="3"/>
        <v>3.7179772307692307</v>
      </c>
      <c r="Q57" s="2">
        <f t="shared" si="4"/>
        <v>13.855155817722459</v>
      </c>
      <c r="R57" s="2">
        <f t="shared" si="11"/>
        <v>0.022848762359988648</v>
      </c>
      <c r="S57" s="2">
        <f t="shared" si="9"/>
        <v>0.1282051282051282</v>
      </c>
      <c r="T57" s="2">
        <f t="shared" si="12"/>
        <v>0.014406218153353651</v>
      </c>
      <c r="U57" s="2">
        <f t="shared" si="5"/>
        <v>4.829799947092256</v>
      </c>
      <c r="V57" s="2">
        <f t="shared" si="6"/>
        <v>0.997878821961452</v>
      </c>
      <c r="W57" s="3">
        <f t="shared" si="7"/>
        <v>55.464825087416784</v>
      </c>
      <c r="X57" s="7" t="s">
        <v>80</v>
      </c>
      <c r="Y57" s="3">
        <v>56</v>
      </c>
      <c r="AA57">
        <v>176</v>
      </c>
      <c r="AB57" t="s">
        <v>217</v>
      </c>
      <c r="AC57">
        <v>21.66527836</v>
      </c>
      <c r="AD57" t="s">
        <v>301</v>
      </c>
    </row>
    <row r="58" spans="1:30" ht="12.75">
      <c r="A58" s="2" t="s">
        <v>81</v>
      </c>
      <c r="B58" s="2">
        <v>28.34317</v>
      </c>
      <c r="C58" s="2">
        <v>15.476450690873</v>
      </c>
      <c r="D58" s="4">
        <v>42</v>
      </c>
      <c r="E58" s="2">
        <v>4.528273</v>
      </c>
      <c r="F58" s="5">
        <v>94.9</v>
      </c>
      <c r="G58" s="6">
        <v>11457569</v>
      </c>
      <c r="H58" s="2">
        <v>21</v>
      </c>
      <c r="I58" s="2">
        <v>74032278</v>
      </c>
      <c r="J58" s="2">
        <v>7.845356</v>
      </c>
      <c r="K58" s="4">
        <v>34154</v>
      </c>
      <c r="L58" s="2" t="s">
        <v>81</v>
      </c>
      <c r="M58" s="2">
        <f t="shared" si="0"/>
        <v>12.171966267011218</v>
      </c>
      <c r="N58" s="2">
        <f t="shared" si="1"/>
        <v>3.7143481658095197</v>
      </c>
      <c r="O58" s="2">
        <f t="shared" si="2"/>
        <v>16.731543624161073</v>
      </c>
      <c r="P58" s="2">
        <f t="shared" si="3"/>
        <v>2.786629538461539</v>
      </c>
      <c r="Q58" s="2">
        <f t="shared" si="4"/>
        <v>13.927501514250324</v>
      </c>
      <c r="R58" s="2">
        <f t="shared" si="11"/>
        <v>0.44105275170862723</v>
      </c>
      <c r="S58" s="2">
        <f t="shared" si="9"/>
        <v>0.1794871794871795</v>
      </c>
      <c r="T58" s="2">
        <f t="shared" si="12"/>
        <v>0.6745365918366623</v>
      </c>
      <c r="U58" s="2">
        <f t="shared" si="5"/>
        <v>2.5118311242415525</v>
      </c>
      <c r="V58" s="2">
        <f t="shared" si="6"/>
        <v>0.987446419211823</v>
      </c>
      <c r="W58" s="3">
        <f t="shared" si="7"/>
        <v>54.12634317617952</v>
      </c>
      <c r="X58" s="7" t="s">
        <v>81</v>
      </c>
      <c r="Y58" s="3">
        <v>57</v>
      </c>
      <c r="AA58">
        <v>179</v>
      </c>
      <c r="AB58" t="s">
        <v>220</v>
      </c>
      <c r="AC58">
        <v>21.28235054</v>
      </c>
      <c r="AD58" t="s">
        <v>295</v>
      </c>
    </row>
    <row r="59" spans="1:30" ht="12.75">
      <c r="A59" s="2" t="s">
        <v>82</v>
      </c>
      <c r="B59" s="2">
        <v>9.529555</v>
      </c>
      <c r="C59" s="2">
        <v>13.9694104145576</v>
      </c>
      <c r="D59" s="4">
        <v>16</v>
      </c>
      <c r="E59" s="2">
        <v>0.9146662</v>
      </c>
      <c r="F59" s="5">
        <v>82.4</v>
      </c>
      <c r="G59" s="6">
        <v>181383000</v>
      </c>
      <c r="H59" s="2">
        <v>406</v>
      </c>
      <c r="I59" s="2">
        <v>1298429888</v>
      </c>
      <c r="J59" s="2">
        <v>1.74108</v>
      </c>
      <c r="K59" s="4">
        <v>15828</v>
      </c>
      <c r="L59" s="2" t="s">
        <v>82</v>
      </c>
      <c r="M59" s="2">
        <f t="shared" si="0"/>
        <v>4.092464674897977</v>
      </c>
      <c r="N59" s="2">
        <f t="shared" si="1"/>
        <v>3.352658499493824</v>
      </c>
      <c r="O59" s="2">
        <f t="shared" si="2"/>
        <v>17.516778523489933</v>
      </c>
      <c r="P59" s="2">
        <f t="shared" si="3"/>
        <v>0.5628715076923076</v>
      </c>
      <c r="Q59" s="2">
        <f t="shared" si="4"/>
        <v>13.937050840613557</v>
      </c>
      <c r="R59" s="2">
        <v>6</v>
      </c>
      <c r="S59" s="2">
        <f t="shared" si="9"/>
        <v>3.47008547008547</v>
      </c>
      <c r="T59" s="2">
        <v>2</v>
      </c>
      <c r="U59" s="2">
        <f t="shared" si="5"/>
        <v>0.5574379204454816</v>
      </c>
      <c r="V59" s="2">
        <f t="shared" si="6"/>
        <v>0.9941822897255003</v>
      </c>
      <c r="W59" s="3">
        <f t="shared" si="7"/>
        <v>52.483529726444054</v>
      </c>
      <c r="X59" s="7" t="s">
        <v>82</v>
      </c>
      <c r="Y59" s="3">
        <v>58</v>
      </c>
      <c r="AA59">
        <v>185</v>
      </c>
      <c r="AB59" t="s">
        <v>226</v>
      </c>
      <c r="AC59">
        <v>20.23180186</v>
      </c>
      <c r="AD59" t="s">
        <v>275</v>
      </c>
    </row>
    <row r="60" spans="1:30" ht="12.75">
      <c r="A60" s="2" t="s">
        <v>83</v>
      </c>
      <c r="B60" s="2">
        <v>30.62832</v>
      </c>
      <c r="C60" s="2">
        <v>74.0155784486163</v>
      </c>
      <c r="D60" s="4">
        <v>480</v>
      </c>
      <c r="E60" s="2">
        <v>0</v>
      </c>
      <c r="F60" s="5">
        <v>2392.2</v>
      </c>
      <c r="G60" s="6">
        <v>20620</v>
      </c>
      <c r="H60" s="2">
        <v>3</v>
      </c>
      <c r="I60" s="2">
        <v>27859</v>
      </c>
      <c r="J60" s="2">
        <v>11.94609</v>
      </c>
      <c r="K60" s="4">
        <v>440000</v>
      </c>
      <c r="L60" s="2" t="s">
        <v>83</v>
      </c>
      <c r="M60" s="2">
        <f t="shared" si="0"/>
        <v>13.153323282301345</v>
      </c>
      <c r="N60" s="2">
        <f t="shared" si="1"/>
        <v>17.76373882766791</v>
      </c>
      <c r="O60" s="2">
        <f t="shared" si="2"/>
        <v>3.5033557046979875</v>
      </c>
      <c r="P60" s="2">
        <f t="shared" si="3"/>
        <v>0</v>
      </c>
      <c r="Q60" s="2">
        <f t="shared" si="4"/>
        <v>12.172488117909625</v>
      </c>
      <c r="R60" s="2">
        <f aca="true" t="shared" si="13" ref="R60:R91">6*G60/155866648</f>
        <v>0.0007937554415104891</v>
      </c>
      <c r="S60" s="2">
        <f t="shared" si="9"/>
        <v>0.02564102564102564</v>
      </c>
      <c r="T60" s="2">
        <f aca="true" t="shared" si="14" ref="T60:T91">2*(I60-4483)/219492303</f>
        <v>0.00021300063537991126</v>
      </c>
      <c r="U60" s="2">
        <f t="shared" si="5"/>
        <v>3.824754501260461</v>
      </c>
      <c r="V60" s="2">
        <f t="shared" si="6"/>
        <v>0.8382744174387226</v>
      </c>
      <c r="W60" s="3">
        <f t="shared" si="7"/>
        <v>51.28258263299398</v>
      </c>
      <c r="X60" s="7" t="s">
        <v>83</v>
      </c>
      <c r="Y60" s="3">
        <v>59</v>
      </c>
      <c r="AA60">
        <v>188</v>
      </c>
      <c r="AB60" t="s">
        <v>229</v>
      </c>
      <c r="AC60">
        <v>19.55731356</v>
      </c>
      <c r="AD60" t="s">
        <v>276</v>
      </c>
    </row>
    <row r="61" spans="1:37" ht="12.75">
      <c r="A61" s="2" t="s">
        <v>84</v>
      </c>
      <c r="B61" s="2">
        <v>27.10979</v>
      </c>
      <c r="C61" s="2">
        <v>10.5820021692794</v>
      </c>
      <c r="D61" s="4">
        <v>13</v>
      </c>
      <c r="E61" s="2">
        <v>0.016152056</v>
      </c>
      <c r="F61" s="5">
        <v>312.5</v>
      </c>
      <c r="G61" s="6">
        <v>2402571</v>
      </c>
      <c r="H61" s="2">
        <v>11</v>
      </c>
      <c r="I61" s="2">
        <v>22704314</v>
      </c>
      <c r="J61" s="2">
        <v>9.311384</v>
      </c>
      <c r="K61" s="4">
        <v>791321</v>
      </c>
      <c r="L61" s="2" t="s">
        <v>84</v>
      </c>
      <c r="M61" s="2">
        <f t="shared" si="0"/>
        <v>11.642291578033017</v>
      </c>
      <c r="N61" s="2">
        <f t="shared" si="1"/>
        <v>2.5396805206270563</v>
      </c>
      <c r="O61" s="2">
        <f t="shared" si="2"/>
        <v>17.607382550335572</v>
      </c>
      <c r="P61" s="2">
        <f t="shared" si="3"/>
        <v>0.00993972676923077</v>
      </c>
      <c r="Q61" s="2">
        <f t="shared" si="4"/>
        <v>13.761266840919136</v>
      </c>
      <c r="R61" s="2">
        <f t="shared" si="13"/>
        <v>0.09248563554147902</v>
      </c>
      <c r="S61" s="2">
        <f t="shared" si="9"/>
        <v>0.09401709401709402</v>
      </c>
      <c r="T61" s="2">
        <f t="shared" si="14"/>
        <v>0.20683942616429699</v>
      </c>
      <c r="U61" s="2">
        <f t="shared" si="5"/>
        <v>2.981206224544151</v>
      </c>
      <c r="V61" s="2">
        <f t="shared" si="6"/>
        <v>0.7091435233682439</v>
      </c>
      <c r="W61" s="3">
        <f t="shared" si="7"/>
        <v>49.64425312031928</v>
      </c>
      <c r="X61" s="7" t="s">
        <v>84</v>
      </c>
      <c r="Y61" s="3">
        <v>60</v>
      </c>
      <c r="AA61">
        <v>189</v>
      </c>
      <c r="AB61" t="s">
        <v>230</v>
      </c>
      <c r="AC61">
        <v>19.53710489</v>
      </c>
      <c r="AD61" t="s">
        <v>277</v>
      </c>
      <c r="AJ61">
        <v>24</v>
      </c>
      <c r="AK61" t="s">
        <v>285</v>
      </c>
    </row>
    <row r="62" spans="1:37" ht="12.75">
      <c r="A62" s="2" t="s">
        <v>85</v>
      </c>
      <c r="B62" s="2">
        <v>16.9356</v>
      </c>
      <c r="C62" s="2">
        <v>14.5291647375133</v>
      </c>
      <c r="D62" s="4">
        <v>12</v>
      </c>
      <c r="E62" s="2">
        <v>7.16592</v>
      </c>
      <c r="F62" s="5">
        <v>213.4</v>
      </c>
      <c r="G62" s="6">
        <v>53661</v>
      </c>
      <c r="H62" s="2">
        <v>9</v>
      </c>
      <c r="I62" s="2">
        <v>369333</v>
      </c>
      <c r="J62" s="2">
        <v>6.811875</v>
      </c>
      <c r="K62" s="4">
        <v>738662</v>
      </c>
      <c r="L62" s="2" t="s">
        <v>85</v>
      </c>
      <c r="M62" s="2">
        <f t="shared" si="0"/>
        <v>7.272988586371786</v>
      </c>
      <c r="N62" s="2">
        <f t="shared" si="1"/>
        <v>3.486999537003192</v>
      </c>
      <c r="O62" s="2">
        <f t="shared" si="2"/>
        <v>17.63758389261745</v>
      </c>
      <c r="P62" s="2">
        <f t="shared" si="3"/>
        <v>4.409796923076923</v>
      </c>
      <c r="Q62" s="2">
        <f t="shared" si="4"/>
        <v>13.836973900326859</v>
      </c>
      <c r="R62" s="2">
        <f t="shared" si="13"/>
        <v>0.0020656503756980773</v>
      </c>
      <c r="S62" s="2">
        <f t="shared" si="9"/>
        <v>0.07692307692307693</v>
      </c>
      <c r="T62" s="2">
        <f t="shared" si="14"/>
        <v>0.0033244901530783974</v>
      </c>
      <c r="U62" s="2">
        <f t="shared" si="5"/>
        <v>2.1809436868693943</v>
      </c>
      <c r="V62" s="2">
        <f t="shared" si="6"/>
        <v>0.7284987675775493</v>
      </c>
      <c r="W62" s="3">
        <f t="shared" si="7"/>
        <v>49.636098511295</v>
      </c>
      <c r="X62" s="7" t="s">
        <v>85</v>
      </c>
      <c r="Y62" s="3">
        <v>61</v>
      </c>
      <c r="AA62">
        <v>191</v>
      </c>
      <c r="AB62" t="s">
        <v>232</v>
      </c>
      <c r="AC62">
        <v>19.46505991</v>
      </c>
      <c r="AD62" t="s">
        <v>278</v>
      </c>
      <c r="AJ62">
        <v>18</v>
      </c>
      <c r="AK62" t="s">
        <v>291</v>
      </c>
    </row>
    <row r="63" spans="1:37" ht="12.75">
      <c r="A63" s="2" t="s">
        <v>86</v>
      </c>
      <c r="B63" s="2">
        <v>17.87714</v>
      </c>
      <c r="C63" s="2">
        <v>19.5578801019803</v>
      </c>
      <c r="D63" s="4">
        <v>22</v>
      </c>
      <c r="E63" s="2">
        <v>2.756547</v>
      </c>
      <c r="F63" s="5">
        <v>391.4</v>
      </c>
      <c r="G63" s="6">
        <v>1080647</v>
      </c>
      <c r="H63" s="2">
        <v>12</v>
      </c>
      <c r="I63" s="2">
        <v>5525379</v>
      </c>
      <c r="J63" s="2">
        <v>6.633815</v>
      </c>
      <c r="K63" s="4">
        <v>3623</v>
      </c>
      <c r="L63" s="2" t="s">
        <v>86</v>
      </c>
      <c r="M63" s="2">
        <f t="shared" si="0"/>
        <v>7.677332670644707</v>
      </c>
      <c r="N63" s="2">
        <f t="shared" si="1"/>
        <v>4.693891224475271</v>
      </c>
      <c r="O63" s="2">
        <f t="shared" si="2"/>
        <v>17.335570469798657</v>
      </c>
      <c r="P63" s="2">
        <f t="shared" si="3"/>
        <v>1.6963366153846153</v>
      </c>
      <c r="Q63" s="2">
        <f t="shared" si="4"/>
        <v>13.7009914929144</v>
      </c>
      <c r="R63" s="2">
        <f t="shared" si="13"/>
        <v>0.041598905751793674</v>
      </c>
      <c r="S63" s="2">
        <f t="shared" si="9"/>
        <v>0.10256410256410256</v>
      </c>
      <c r="T63" s="2">
        <f t="shared" si="14"/>
        <v>0.0503060556068793</v>
      </c>
      <c r="U63" s="2">
        <f t="shared" si="5"/>
        <v>2.123934591299678</v>
      </c>
      <c r="V63" s="2">
        <f t="shared" si="6"/>
        <v>0.9986683368508648</v>
      </c>
      <c r="W63" s="3">
        <f t="shared" si="7"/>
        <v>48.42119446529097</v>
      </c>
      <c r="X63" s="7" t="s">
        <v>86</v>
      </c>
      <c r="Y63" s="3">
        <v>62</v>
      </c>
      <c r="AA63">
        <v>197</v>
      </c>
      <c r="AB63" t="s">
        <v>240</v>
      </c>
      <c r="AC63">
        <v>18.20119784</v>
      </c>
      <c r="AD63" t="s">
        <v>279</v>
      </c>
      <c r="AJ63">
        <v>15</v>
      </c>
      <c r="AK63" t="s">
        <v>268</v>
      </c>
    </row>
    <row r="64" spans="1:37" ht="12.75">
      <c r="A64" s="2" t="s">
        <v>87</v>
      </c>
      <c r="B64" s="2">
        <v>10.01421</v>
      </c>
      <c r="C64" s="2">
        <v>50.9067980862928</v>
      </c>
      <c r="D64" s="4">
        <v>158</v>
      </c>
      <c r="E64" s="2">
        <v>7.581732</v>
      </c>
      <c r="F64" s="5">
        <v>1393.2</v>
      </c>
      <c r="G64" s="6">
        <v>381886</v>
      </c>
      <c r="H64" s="2">
        <v>5</v>
      </c>
      <c r="I64" s="2">
        <v>750167</v>
      </c>
      <c r="J64" s="2">
        <v>0</v>
      </c>
      <c r="K64" s="4">
        <v>46420</v>
      </c>
      <c r="L64" s="2" t="s">
        <v>87</v>
      </c>
      <c r="M64" s="2">
        <f t="shared" si="0"/>
        <v>4.300599626321488</v>
      </c>
      <c r="N64" s="2">
        <f t="shared" si="1"/>
        <v>12.217631540710272</v>
      </c>
      <c r="O64" s="2">
        <f t="shared" si="2"/>
        <v>13.228187919463087</v>
      </c>
      <c r="P64" s="2">
        <f t="shared" si="3"/>
        <v>4.665681230769231</v>
      </c>
      <c r="Q64" s="2">
        <f t="shared" si="4"/>
        <v>12.93567028085933</v>
      </c>
      <c r="R64" s="2">
        <f t="shared" si="13"/>
        <v>0.014700489356773747</v>
      </c>
      <c r="S64" s="2">
        <f t="shared" si="9"/>
        <v>0.042735042735042736</v>
      </c>
      <c r="T64" s="2">
        <f t="shared" si="14"/>
        <v>0.006794625504476118</v>
      </c>
      <c r="U64" s="2">
        <f t="shared" si="5"/>
        <v>0</v>
      </c>
      <c r="V64" s="2">
        <f t="shared" si="6"/>
        <v>0.9829379510397852</v>
      </c>
      <c r="W64" s="3">
        <f t="shared" si="7"/>
        <v>48.39493870675949</v>
      </c>
      <c r="X64" s="7" t="s">
        <v>87</v>
      </c>
      <c r="Y64" s="3">
        <v>63</v>
      </c>
      <c r="AA64">
        <v>200</v>
      </c>
      <c r="AB64" t="s">
        <v>243</v>
      </c>
      <c r="AC64">
        <v>18.00965421</v>
      </c>
      <c r="AD64" t="s">
        <v>280</v>
      </c>
      <c r="AJ64">
        <v>14</v>
      </c>
      <c r="AK64" t="s">
        <v>284</v>
      </c>
    </row>
    <row r="65" spans="1:37" ht="12.75">
      <c r="A65" s="2" t="s">
        <v>89</v>
      </c>
      <c r="B65" s="2">
        <v>14.96587</v>
      </c>
      <c r="C65" s="2">
        <v>24.0175659281651</v>
      </c>
      <c r="D65" s="4">
        <v>148</v>
      </c>
      <c r="E65" s="2">
        <v>8.304847</v>
      </c>
      <c r="F65" s="5">
        <v>1659.6</v>
      </c>
      <c r="G65" s="6">
        <v>966121</v>
      </c>
      <c r="H65" s="2">
        <v>18</v>
      </c>
      <c r="I65" s="2">
        <v>4022560</v>
      </c>
      <c r="J65" s="2">
        <v>6.215927</v>
      </c>
      <c r="K65" s="4">
        <v>7596</v>
      </c>
      <c r="L65" s="2" t="s">
        <v>89</v>
      </c>
      <c r="M65" s="2">
        <f t="shared" si="0"/>
        <v>6.4270886000569165</v>
      </c>
      <c r="N65" s="2">
        <f t="shared" si="1"/>
        <v>5.764215822759625</v>
      </c>
      <c r="O65" s="2">
        <f t="shared" si="2"/>
        <v>13.53020134228188</v>
      </c>
      <c r="P65" s="2">
        <f t="shared" si="3"/>
        <v>5.110675076923077</v>
      </c>
      <c r="Q65" s="2">
        <f t="shared" si="4"/>
        <v>12.732155037406077</v>
      </c>
      <c r="R65" s="2">
        <f t="shared" si="13"/>
        <v>0.037190291023644774</v>
      </c>
      <c r="S65" s="2">
        <f t="shared" si="9"/>
        <v>0.15384615384615385</v>
      </c>
      <c r="T65" s="2">
        <f t="shared" si="14"/>
        <v>0.03661246380926624</v>
      </c>
      <c r="U65" s="2">
        <f t="shared" si="5"/>
        <v>1.9901402695573558</v>
      </c>
      <c r="V65" s="2">
        <f t="shared" si="6"/>
        <v>0.9972080283519649</v>
      </c>
      <c r="W65" s="3">
        <f t="shared" si="7"/>
        <v>46.77933308601595</v>
      </c>
      <c r="X65" s="7" t="s">
        <v>88</v>
      </c>
      <c r="Y65" s="3">
        <v>64</v>
      </c>
      <c r="AA65">
        <v>202</v>
      </c>
      <c r="AB65" t="s">
        <v>245</v>
      </c>
      <c r="AC65">
        <v>17.78190453</v>
      </c>
      <c r="AD65" t="s">
        <v>281</v>
      </c>
      <c r="AJ65">
        <v>8</v>
      </c>
      <c r="AK65" t="s">
        <v>269</v>
      </c>
    </row>
    <row r="66" spans="1:37" ht="12.75">
      <c r="A66" s="2" t="s">
        <v>90</v>
      </c>
      <c r="B66" s="2">
        <v>2.380437</v>
      </c>
      <c r="C66" s="2">
        <v>49.135086591211</v>
      </c>
      <c r="D66" s="4">
        <v>120</v>
      </c>
      <c r="E66" s="2">
        <v>2.997779</v>
      </c>
      <c r="F66" s="5">
        <v>264.4</v>
      </c>
      <c r="G66" s="6">
        <v>1918761</v>
      </c>
      <c r="H66" s="2">
        <v>4</v>
      </c>
      <c r="I66" s="2">
        <v>3905073</v>
      </c>
      <c r="J66" s="2">
        <v>7.996319</v>
      </c>
      <c r="K66" s="4">
        <v>30000</v>
      </c>
      <c r="L66" s="2" t="s">
        <v>90</v>
      </c>
      <c r="M66" s="2">
        <f aca="true" t="shared" si="15" ref="M66:M129">15*B66/34.92842</f>
        <v>1.0222779902440478</v>
      </c>
      <c r="N66" s="2">
        <f aca="true" t="shared" si="16" ref="N66:N129">24*C66/100</f>
        <v>11.79242078189064</v>
      </c>
      <c r="O66" s="2">
        <f aca="true" t="shared" si="17" ref="O66:O129">18*(1-D66/596)</f>
        <v>14.375838926174499</v>
      </c>
      <c r="P66" s="2">
        <f aca="true" t="shared" si="18" ref="P66:P129">8*E66/13</f>
        <v>1.844787076923077</v>
      </c>
      <c r="Q66" s="2">
        <f aca="true" t="shared" si="19" ref="Q66:Q129">14*(1-F66/18325.9)</f>
        <v>13.798012648764862</v>
      </c>
      <c r="R66" s="2">
        <f t="shared" si="13"/>
        <v>0.07386163844365216</v>
      </c>
      <c r="S66" s="2">
        <f t="shared" si="9"/>
        <v>0.03418803418803419</v>
      </c>
      <c r="T66" s="2">
        <f t="shared" si="14"/>
        <v>0.035541929686709786</v>
      </c>
      <c r="U66" s="2">
        <f aca="true" t="shared" si="20" ref="U66:U129">8*J66/24.98689</f>
        <v>2.5601646303321464</v>
      </c>
      <c r="V66" s="2">
        <f aca="true" t="shared" si="21" ref="V66:V129">1*(1-K66/2720658)</f>
        <v>0.9889732557344584</v>
      </c>
      <c r="W66" s="3">
        <f aca="true" t="shared" si="22" ref="W66:W129">M66+N66+O66+P66+Q66+R66+S66+T66+U66+V66</f>
        <v>46.52606691238212</v>
      </c>
      <c r="X66" s="7" t="s">
        <v>90</v>
      </c>
      <c r="Y66" s="3">
        <v>65</v>
      </c>
      <c r="AA66">
        <v>203</v>
      </c>
      <c r="AB66" t="s">
        <v>246</v>
      </c>
      <c r="AC66">
        <v>17.75983247</v>
      </c>
      <c r="AD66" t="s">
        <v>283</v>
      </c>
      <c r="AJ66">
        <v>8</v>
      </c>
      <c r="AK66" t="s">
        <v>270</v>
      </c>
    </row>
    <row r="67" spans="1:37" ht="12.75">
      <c r="A67" s="2" t="s">
        <v>91</v>
      </c>
      <c r="B67" s="2">
        <v>21.51321</v>
      </c>
      <c r="C67" s="2">
        <v>15.678392082827</v>
      </c>
      <c r="D67" s="4">
        <v>81</v>
      </c>
      <c r="E67" s="2">
        <v>1.97075</v>
      </c>
      <c r="F67" s="5">
        <v>919.5</v>
      </c>
      <c r="G67" s="6">
        <v>512312</v>
      </c>
      <c r="H67" s="2">
        <v>5</v>
      </c>
      <c r="I67" s="2">
        <v>3267631</v>
      </c>
      <c r="J67" s="2">
        <v>2.816568</v>
      </c>
      <c r="K67" s="4">
        <v>17009</v>
      </c>
      <c r="L67" s="2" t="s">
        <v>91</v>
      </c>
      <c r="M67" s="2">
        <f t="shared" si="15"/>
        <v>9.238841894365676</v>
      </c>
      <c r="N67" s="2">
        <f t="shared" si="16"/>
        <v>3.7628140998784794</v>
      </c>
      <c r="O67" s="2">
        <f t="shared" si="17"/>
        <v>15.553691275167784</v>
      </c>
      <c r="P67" s="2">
        <f t="shared" si="18"/>
        <v>1.2127692307692308</v>
      </c>
      <c r="Q67" s="2">
        <f t="shared" si="19"/>
        <v>13.297551552720467</v>
      </c>
      <c r="R67" s="2">
        <f t="shared" si="13"/>
        <v>0.01972116574932695</v>
      </c>
      <c r="S67" s="2">
        <f t="shared" si="9"/>
        <v>0.042735042735042736</v>
      </c>
      <c r="T67" s="2">
        <f t="shared" si="14"/>
        <v>0.029733598448780228</v>
      </c>
      <c r="U67" s="2">
        <f t="shared" si="20"/>
        <v>0.9017746506267887</v>
      </c>
      <c r="V67" s="2">
        <f t="shared" si="21"/>
        <v>0.99374820355958</v>
      </c>
      <c r="W67" s="3">
        <f t="shared" si="22"/>
        <v>45.05338071402116</v>
      </c>
      <c r="X67" s="7" t="s">
        <v>91</v>
      </c>
      <c r="Y67" s="3">
        <v>66</v>
      </c>
      <c r="AA67">
        <v>204</v>
      </c>
      <c r="AB67" t="s">
        <v>247</v>
      </c>
      <c r="AC67">
        <v>17.40185394</v>
      </c>
      <c r="AD67" t="s">
        <v>286</v>
      </c>
      <c r="AJ67">
        <v>6</v>
      </c>
      <c r="AK67" t="s">
        <v>271</v>
      </c>
    </row>
    <row r="68" spans="1:37" ht="12.75">
      <c r="A68" s="2" t="s">
        <v>92</v>
      </c>
      <c r="B68" s="2">
        <v>17.85654</v>
      </c>
      <c r="C68" s="2">
        <v>11.7969207298881</v>
      </c>
      <c r="D68" s="4">
        <v>162</v>
      </c>
      <c r="E68" s="2">
        <v>5.801067</v>
      </c>
      <c r="F68" s="5">
        <v>820.5</v>
      </c>
      <c r="G68" s="6">
        <v>4517491</v>
      </c>
      <c r="H68" s="2">
        <v>32</v>
      </c>
      <c r="I68" s="2">
        <v>38293815</v>
      </c>
      <c r="J68" s="2">
        <v>7.617259</v>
      </c>
      <c r="K68" s="4">
        <v>2495</v>
      </c>
      <c r="L68" s="2" t="s">
        <v>92</v>
      </c>
      <c r="M68" s="2">
        <f t="shared" si="15"/>
        <v>7.6684860065241995</v>
      </c>
      <c r="N68" s="2">
        <f t="shared" si="16"/>
        <v>2.831260975173144</v>
      </c>
      <c r="O68" s="2">
        <f t="shared" si="17"/>
        <v>13.10738255033557</v>
      </c>
      <c r="P68" s="2">
        <f t="shared" si="18"/>
        <v>3.5698873846153845</v>
      </c>
      <c r="Q68" s="2">
        <f t="shared" si="19"/>
        <v>13.373182217517284</v>
      </c>
      <c r="R68" s="2">
        <f t="shared" si="13"/>
        <v>0.17389830568499812</v>
      </c>
      <c r="S68" s="2">
        <f t="shared" si="9"/>
        <v>0.27350427350427353</v>
      </c>
      <c r="T68" s="2">
        <f t="shared" si="14"/>
        <v>0.34888997451541615</v>
      </c>
      <c r="U68" s="2">
        <f t="shared" si="20"/>
        <v>2.4388017876574475</v>
      </c>
      <c r="V68" s="2">
        <f t="shared" si="21"/>
        <v>0.9990829424352491</v>
      </c>
      <c r="W68" s="3">
        <f t="shared" si="22"/>
        <v>44.78437641796297</v>
      </c>
      <c r="X68" s="7" t="s">
        <v>92</v>
      </c>
      <c r="Y68" s="3">
        <v>67</v>
      </c>
      <c r="AA68">
        <v>207</v>
      </c>
      <c r="AB68" t="s">
        <v>250</v>
      </c>
      <c r="AC68">
        <v>17.04539194</v>
      </c>
      <c r="AD68" t="s">
        <v>282</v>
      </c>
      <c r="AJ68">
        <v>4</v>
      </c>
      <c r="AK68" t="s">
        <v>292</v>
      </c>
    </row>
    <row r="69" spans="1:37" ht="12.75">
      <c r="A69" s="2" t="s">
        <v>93</v>
      </c>
      <c r="B69" s="2">
        <v>15.08026</v>
      </c>
      <c r="C69" s="2">
        <v>19.5909352765711</v>
      </c>
      <c r="D69" s="4">
        <v>84</v>
      </c>
      <c r="E69" s="2">
        <v>2.664469</v>
      </c>
      <c r="F69" s="5">
        <v>657.4</v>
      </c>
      <c r="G69" s="6">
        <v>3551356</v>
      </c>
      <c r="H69" s="2">
        <v>39</v>
      </c>
      <c r="I69" s="2">
        <v>18127547</v>
      </c>
      <c r="J69" s="2">
        <v>4.214689</v>
      </c>
      <c r="K69" s="4">
        <v>15639</v>
      </c>
      <c r="L69" s="2" t="s">
        <v>93</v>
      </c>
      <c r="M69" s="2">
        <f t="shared" si="15"/>
        <v>6.476213352908605</v>
      </c>
      <c r="N69" s="2">
        <f t="shared" si="16"/>
        <v>4.701824466377063</v>
      </c>
      <c r="O69" s="2">
        <f t="shared" si="17"/>
        <v>15.463087248322147</v>
      </c>
      <c r="P69" s="2">
        <f t="shared" si="18"/>
        <v>1.6396732307692308</v>
      </c>
      <c r="Q69" s="2">
        <f t="shared" si="19"/>
        <v>13.497781827904769</v>
      </c>
      <c r="R69" s="2">
        <f t="shared" si="13"/>
        <v>0.1367074757391331</v>
      </c>
      <c r="S69" s="2">
        <f t="shared" si="9"/>
        <v>0.3333333333333333</v>
      </c>
      <c r="T69" s="2">
        <f t="shared" si="14"/>
        <v>0.16513621436647827</v>
      </c>
      <c r="U69" s="2">
        <f t="shared" si="20"/>
        <v>1.3494081096126809</v>
      </c>
      <c r="V69" s="2">
        <f t="shared" si="21"/>
        <v>0.9942517582143732</v>
      </c>
      <c r="W69" s="3">
        <f t="shared" si="22"/>
        <v>44.75741701754782</v>
      </c>
      <c r="X69" s="7" t="s">
        <v>93</v>
      </c>
      <c r="Y69" s="3">
        <v>68</v>
      </c>
      <c r="AA69">
        <v>209</v>
      </c>
      <c r="AB69" t="s">
        <v>252</v>
      </c>
      <c r="AC69">
        <v>16.66610007</v>
      </c>
      <c r="AD69" t="s">
        <v>287</v>
      </c>
      <c r="AJ69">
        <v>2</v>
      </c>
      <c r="AK69" t="s">
        <v>272</v>
      </c>
    </row>
    <row r="70" spans="1:37" ht="12.75">
      <c r="A70" s="2" t="s">
        <v>94</v>
      </c>
      <c r="B70" s="2">
        <v>24.14619</v>
      </c>
      <c r="C70" s="2">
        <v>0.0206730532661827</v>
      </c>
      <c r="D70" s="4">
        <v>110</v>
      </c>
      <c r="E70" s="2">
        <v>4.019889</v>
      </c>
      <c r="F70" s="5">
        <v>578.1</v>
      </c>
      <c r="G70" s="6">
        <v>647</v>
      </c>
      <c r="H70" s="2">
        <v>2</v>
      </c>
      <c r="I70" s="2">
        <v>3129678</v>
      </c>
      <c r="J70" s="2">
        <v>7.73498</v>
      </c>
      <c r="K70" s="4">
        <v>17753</v>
      </c>
      <c r="L70" s="2" t="s">
        <v>94</v>
      </c>
      <c r="M70" s="2">
        <f t="shared" si="15"/>
        <v>10.36957440388085</v>
      </c>
      <c r="N70" s="2">
        <f t="shared" si="16"/>
        <v>0.004961532783883849</v>
      </c>
      <c r="O70" s="2">
        <f t="shared" si="17"/>
        <v>14.677852348993289</v>
      </c>
      <c r="P70" s="2">
        <f t="shared" si="18"/>
        <v>2.473777846153846</v>
      </c>
      <c r="Q70" s="2">
        <f t="shared" si="19"/>
        <v>13.55836275435313</v>
      </c>
      <c r="R70" s="2">
        <f t="shared" si="13"/>
        <v>2.490590546349595E-05</v>
      </c>
      <c r="S70" s="2">
        <f aca="true" t="shared" si="23" ref="S70:S133">4*H70/468</f>
        <v>0.017094017094017096</v>
      </c>
      <c r="T70" s="2">
        <f t="shared" si="14"/>
        <v>0.028476579427024373</v>
      </c>
      <c r="U70" s="2">
        <f t="shared" si="20"/>
        <v>2.4764922725477243</v>
      </c>
      <c r="V70" s="2">
        <f t="shared" si="21"/>
        <v>0.9934747403017946</v>
      </c>
      <c r="W70" s="3">
        <f t="shared" si="22"/>
        <v>44.60009140144102</v>
      </c>
      <c r="X70" s="7" t="s">
        <v>94</v>
      </c>
      <c r="Y70" s="3">
        <v>69</v>
      </c>
      <c r="AA70">
        <v>210</v>
      </c>
      <c r="AB70" t="s">
        <v>253</v>
      </c>
      <c r="AC70">
        <v>16.65517167</v>
      </c>
      <c r="AJ70">
        <v>1</v>
      </c>
      <c r="AK70" t="s">
        <v>273</v>
      </c>
    </row>
    <row r="71" spans="1:29" ht="12.75">
      <c r="A71" s="2" t="s">
        <v>95</v>
      </c>
      <c r="B71" s="2">
        <v>17.59394</v>
      </c>
      <c r="C71" s="2">
        <v>9.43794776903091</v>
      </c>
      <c r="D71" s="4">
        <v>77</v>
      </c>
      <c r="E71" s="2">
        <v>3.138183</v>
      </c>
      <c r="F71" s="5">
        <v>360.9</v>
      </c>
      <c r="G71" s="6">
        <v>776503</v>
      </c>
      <c r="H71" s="2">
        <v>10</v>
      </c>
      <c r="I71" s="2">
        <v>8227456</v>
      </c>
      <c r="J71" s="2">
        <v>6.929855</v>
      </c>
      <c r="K71" s="4">
        <v>8301</v>
      </c>
      <c r="L71" s="2" t="s">
        <v>95</v>
      </c>
      <c r="M71" s="2">
        <f t="shared" si="15"/>
        <v>7.555712511473465</v>
      </c>
      <c r="N71" s="2">
        <f t="shared" si="16"/>
        <v>2.2651074645674183</v>
      </c>
      <c r="O71" s="2">
        <f t="shared" si="17"/>
        <v>15.674496644295303</v>
      </c>
      <c r="P71" s="2">
        <f t="shared" si="18"/>
        <v>1.9311895384615385</v>
      </c>
      <c r="Q71" s="2">
        <f t="shared" si="19"/>
        <v>13.724291849240691</v>
      </c>
      <c r="R71" s="2">
        <f t="shared" si="13"/>
        <v>0.02989105148395826</v>
      </c>
      <c r="S71" s="2">
        <f t="shared" si="23"/>
        <v>0.08547008547008547</v>
      </c>
      <c r="T71" s="2">
        <f t="shared" si="14"/>
        <v>0.07492721054551056</v>
      </c>
      <c r="U71" s="2">
        <f t="shared" si="20"/>
        <v>2.2187170952447466</v>
      </c>
      <c r="V71" s="2">
        <f t="shared" si="21"/>
        <v>0.9969488998617246</v>
      </c>
      <c r="W71" s="3">
        <f t="shared" si="22"/>
        <v>44.556752350644445</v>
      </c>
      <c r="X71" s="7" t="s">
        <v>95</v>
      </c>
      <c r="Y71" s="3">
        <v>70</v>
      </c>
      <c r="AA71">
        <v>214</v>
      </c>
      <c r="AB71" t="s">
        <v>258</v>
      </c>
      <c r="AC71">
        <v>15.25120165</v>
      </c>
    </row>
    <row r="72" spans="1:29" ht="12.75">
      <c r="A72" s="2" t="s">
        <v>96</v>
      </c>
      <c r="B72" s="2">
        <v>4.396051</v>
      </c>
      <c r="C72" s="2">
        <v>34.6590456790282</v>
      </c>
      <c r="D72" s="4">
        <v>168</v>
      </c>
      <c r="E72" s="2">
        <v>1.084976</v>
      </c>
      <c r="F72" s="5">
        <v>495.9</v>
      </c>
      <c r="G72" s="6">
        <v>45502430</v>
      </c>
      <c r="H72" s="2">
        <v>78</v>
      </c>
      <c r="I72" s="2">
        <v>131285871</v>
      </c>
      <c r="J72" s="2">
        <v>5.759464</v>
      </c>
      <c r="K72" s="4">
        <v>6394</v>
      </c>
      <c r="L72" s="2" t="s">
        <v>96</v>
      </c>
      <c r="M72" s="2">
        <f t="shared" si="15"/>
        <v>1.8878828472630595</v>
      </c>
      <c r="N72" s="2">
        <f t="shared" si="16"/>
        <v>8.31817096296677</v>
      </c>
      <c r="O72" s="2">
        <f t="shared" si="17"/>
        <v>12.926174496644295</v>
      </c>
      <c r="P72" s="2">
        <f t="shared" si="18"/>
        <v>0.6676775384615384</v>
      </c>
      <c r="Q72" s="2">
        <f t="shared" si="19"/>
        <v>13.621159124517758</v>
      </c>
      <c r="R72" s="2">
        <f t="shared" si="13"/>
        <v>1.7515907572478238</v>
      </c>
      <c r="S72" s="2">
        <f t="shared" si="23"/>
        <v>0.6666666666666666</v>
      </c>
      <c r="T72" s="2">
        <f t="shared" si="14"/>
        <v>1.1962277146456475</v>
      </c>
      <c r="U72" s="2">
        <f t="shared" si="20"/>
        <v>1.8439954712251105</v>
      </c>
      <c r="V72" s="2">
        <f t="shared" si="21"/>
        <v>0.9976498332388709</v>
      </c>
      <c r="W72" s="3">
        <f t="shared" si="22"/>
        <v>43.87719541287755</v>
      </c>
      <c r="X72" s="7" t="s">
        <v>96</v>
      </c>
      <c r="Y72" s="3">
        <v>71</v>
      </c>
      <c r="AA72">
        <v>218</v>
      </c>
      <c r="AB72" t="s">
        <v>263</v>
      </c>
      <c r="AC72">
        <v>14.83878581</v>
      </c>
    </row>
    <row r="73" spans="1:29" ht="12.75">
      <c r="A73" s="2" t="s">
        <v>97</v>
      </c>
      <c r="B73" s="2">
        <v>0.035990782</v>
      </c>
      <c r="C73" s="2">
        <v>17.7452366811037</v>
      </c>
      <c r="D73" s="4">
        <v>22</v>
      </c>
      <c r="E73" s="2">
        <v>8.341776</v>
      </c>
      <c r="F73" s="5">
        <v>722.2</v>
      </c>
      <c r="G73" s="6">
        <v>656405</v>
      </c>
      <c r="H73" s="2">
        <v>5</v>
      </c>
      <c r="I73" s="2">
        <v>3699049</v>
      </c>
      <c r="J73" s="2">
        <v>7.975605</v>
      </c>
      <c r="K73" s="4">
        <v>440205</v>
      </c>
      <c r="L73" s="2" t="s">
        <v>97</v>
      </c>
      <c r="M73" s="2">
        <f t="shared" si="15"/>
        <v>0.015456231057688835</v>
      </c>
      <c r="N73" s="2">
        <f t="shared" si="16"/>
        <v>4.258856803464888</v>
      </c>
      <c r="O73" s="2">
        <f t="shared" si="17"/>
        <v>17.335570469798657</v>
      </c>
      <c r="P73" s="2">
        <f t="shared" si="18"/>
        <v>5.133400615384615</v>
      </c>
      <c r="Q73" s="2">
        <f t="shared" si="19"/>
        <v>13.448278120037761</v>
      </c>
      <c r="R73" s="2">
        <f t="shared" si="13"/>
        <v>0.025267945712157742</v>
      </c>
      <c r="S73" s="2">
        <f t="shared" si="23"/>
        <v>0.042735042735042736</v>
      </c>
      <c r="T73" s="2">
        <f t="shared" si="14"/>
        <v>0.03366465201287719</v>
      </c>
      <c r="U73" s="2">
        <f t="shared" si="20"/>
        <v>2.5535326725334766</v>
      </c>
      <c r="V73" s="2">
        <f t="shared" si="21"/>
        <v>0.8381990680195747</v>
      </c>
      <c r="W73" s="3">
        <f t="shared" si="22"/>
        <v>43.684961620756745</v>
      </c>
      <c r="X73" s="7" t="s">
        <v>97</v>
      </c>
      <c r="Y73" s="3">
        <v>72</v>
      </c>
      <c r="AA73">
        <v>222</v>
      </c>
      <c r="AB73" t="s">
        <v>267</v>
      </c>
      <c r="AC73">
        <v>9.311245977</v>
      </c>
    </row>
    <row r="74" spans="1:25" ht="12.75">
      <c r="A74" s="2" t="s">
        <v>98</v>
      </c>
      <c r="B74" s="2">
        <v>6.9542</v>
      </c>
      <c r="C74" s="2">
        <v>25.3489058744189</v>
      </c>
      <c r="D74" s="4">
        <v>18</v>
      </c>
      <c r="E74" s="2">
        <v>0.7720193</v>
      </c>
      <c r="F74" s="5">
        <v>179.8</v>
      </c>
      <c r="G74" s="6">
        <v>6422650</v>
      </c>
      <c r="H74" s="2">
        <v>61</v>
      </c>
      <c r="I74" s="2">
        <v>25336991</v>
      </c>
      <c r="J74" s="2">
        <v>2.013375</v>
      </c>
      <c r="K74" s="4">
        <v>129021</v>
      </c>
      <c r="L74" s="2" t="s">
        <v>98</v>
      </c>
      <c r="M74" s="2">
        <f t="shared" si="15"/>
        <v>2.98647920518592</v>
      </c>
      <c r="N74" s="2">
        <f t="shared" si="16"/>
        <v>6.083737409860536</v>
      </c>
      <c r="O74" s="2">
        <f t="shared" si="17"/>
        <v>17.456375838926174</v>
      </c>
      <c r="P74" s="2">
        <f t="shared" si="18"/>
        <v>0.4750888</v>
      </c>
      <c r="Q74" s="2">
        <f t="shared" si="19"/>
        <v>13.862642489591234</v>
      </c>
      <c r="R74" s="2">
        <f t="shared" si="13"/>
        <v>0.24723634269725234</v>
      </c>
      <c r="S74" s="2">
        <f t="shared" si="23"/>
        <v>0.5213675213675214</v>
      </c>
      <c r="T74" s="2">
        <f t="shared" si="14"/>
        <v>0.23082821268680206</v>
      </c>
      <c r="U74" s="2">
        <f t="shared" si="20"/>
        <v>0.6446180376989693</v>
      </c>
      <c r="V74" s="2">
        <f t="shared" si="21"/>
        <v>0.9525772809371851</v>
      </c>
      <c r="W74" s="3">
        <f t="shared" si="22"/>
        <v>43.460951138951586</v>
      </c>
      <c r="X74" s="7" t="s">
        <v>98</v>
      </c>
      <c r="Y74" s="3">
        <v>73</v>
      </c>
    </row>
    <row r="75" spans="1:25" ht="12.75">
      <c r="A75" s="2" t="s">
        <v>99</v>
      </c>
      <c r="B75" s="2">
        <v>24.43417</v>
      </c>
      <c r="C75" s="2">
        <v>18.1519984630218</v>
      </c>
      <c r="D75" s="4">
        <v>262</v>
      </c>
      <c r="E75" s="2">
        <v>1.917362</v>
      </c>
      <c r="F75" s="5">
        <v>201.3</v>
      </c>
      <c r="G75" s="6">
        <v>811596</v>
      </c>
      <c r="H75" s="2">
        <v>15</v>
      </c>
      <c r="I75" s="2">
        <v>4471111</v>
      </c>
      <c r="J75" s="2">
        <v>7.041946</v>
      </c>
      <c r="K75" s="4">
        <v>50171</v>
      </c>
      <c r="L75" s="2" t="s">
        <v>99</v>
      </c>
      <c r="M75" s="2">
        <f t="shared" si="15"/>
        <v>10.493247332687822</v>
      </c>
      <c r="N75" s="2">
        <f t="shared" si="16"/>
        <v>4.356479631125232</v>
      </c>
      <c r="O75" s="2">
        <f t="shared" si="17"/>
        <v>10.087248322147651</v>
      </c>
      <c r="P75" s="2">
        <f t="shared" si="18"/>
        <v>1.1799150769230768</v>
      </c>
      <c r="Q75" s="2">
        <f t="shared" si="19"/>
        <v>13.846217648246471</v>
      </c>
      <c r="R75" s="2">
        <f t="shared" si="13"/>
        <v>0.03124193701785388</v>
      </c>
      <c r="S75" s="2">
        <f t="shared" si="23"/>
        <v>0.1282051282051282</v>
      </c>
      <c r="T75" s="2">
        <f t="shared" si="14"/>
        <v>0.04069963218710225</v>
      </c>
      <c r="U75" s="2">
        <f t="shared" si="20"/>
        <v>2.2546050348802913</v>
      </c>
      <c r="V75" s="2">
        <f t="shared" si="21"/>
        <v>0.9815592404484503</v>
      </c>
      <c r="W75" s="3">
        <f t="shared" si="22"/>
        <v>43.399418983869076</v>
      </c>
      <c r="X75" s="7" t="s">
        <v>99</v>
      </c>
      <c r="Y75" s="3">
        <v>74</v>
      </c>
    </row>
    <row r="76" spans="1:25" ht="12.75">
      <c r="A76" s="2" t="s">
        <v>100</v>
      </c>
      <c r="B76" s="2">
        <v>24.64822</v>
      </c>
      <c r="C76" s="2">
        <v>8.4623205785981</v>
      </c>
      <c r="D76" s="4">
        <v>268</v>
      </c>
      <c r="E76" s="2">
        <v>0.6923763</v>
      </c>
      <c r="F76" s="5">
        <v>1490.5</v>
      </c>
      <c r="G76" s="6">
        <v>12084093</v>
      </c>
      <c r="H76" s="2">
        <v>72</v>
      </c>
      <c r="I76" s="2">
        <v>142798809</v>
      </c>
      <c r="J76" s="2">
        <v>13.06476</v>
      </c>
      <c r="K76" s="4">
        <v>129855</v>
      </c>
      <c r="L76" s="2" t="s">
        <v>100</v>
      </c>
      <c r="M76" s="2">
        <f t="shared" si="15"/>
        <v>10.585171044095324</v>
      </c>
      <c r="N76" s="2">
        <f t="shared" si="16"/>
        <v>2.030956938863544</v>
      </c>
      <c r="O76" s="2">
        <f t="shared" si="17"/>
        <v>9.906040268456376</v>
      </c>
      <c r="P76" s="2">
        <f t="shared" si="18"/>
        <v>0.42607772307692304</v>
      </c>
      <c r="Q76" s="2">
        <f t="shared" si="19"/>
        <v>12.861338324447914</v>
      </c>
      <c r="R76" s="2">
        <f t="shared" si="13"/>
        <v>0.46517044493059223</v>
      </c>
      <c r="S76" s="2">
        <f t="shared" si="23"/>
        <v>0.6153846153846154</v>
      </c>
      <c r="T76" s="2">
        <f t="shared" si="14"/>
        <v>1.3011328784499563</v>
      </c>
      <c r="U76" s="2">
        <f t="shared" si="20"/>
        <v>4.18291672152877</v>
      </c>
      <c r="V76" s="2">
        <f t="shared" si="21"/>
        <v>0.952270737446603</v>
      </c>
      <c r="W76" s="3">
        <f t="shared" si="22"/>
        <v>43.326459696680615</v>
      </c>
      <c r="X76" s="7" t="s">
        <v>100</v>
      </c>
      <c r="Y76" s="3">
        <v>75</v>
      </c>
    </row>
    <row r="77" spans="1:25" ht="12.75">
      <c r="A77" s="2" t="s">
        <v>101</v>
      </c>
      <c r="B77" s="2">
        <v>30.38628</v>
      </c>
      <c r="C77" s="2">
        <v>0.771826452707</v>
      </c>
      <c r="D77" s="4">
        <v>146</v>
      </c>
      <c r="E77" s="2">
        <v>0.038105108</v>
      </c>
      <c r="F77" s="5">
        <v>465.6</v>
      </c>
      <c r="G77" s="6">
        <v>10254</v>
      </c>
      <c r="H77" s="2">
        <v>4</v>
      </c>
      <c r="I77" s="2">
        <v>1328537</v>
      </c>
      <c r="J77" s="2">
        <v>3.803236</v>
      </c>
      <c r="K77" s="4">
        <v>176980</v>
      </c>
      <c r="L77" s="2" t="s">
        <v>101</v>
      </c>
      <c r="M77" s="2">
        <f t="shared" si="15"/>
        <v>13.049379273382534</v>
      </c>
      <c r="N77" s="2">
        <f t="shared" si="16"/>
        <v>0.18523834864968003</v>
      </c>
      <c r="O77" s="2">
        <f t="shared" si="17"/>
        <v>13.590604026845638</v>
      </c>
      <c r="P77" s="2">
        <f t="shared" si="18"/>
        <v>0.02344929723076923</v>
      </c>
      <c r="Q77" s="2">
        <f t="shared" si="19"/>
        <v>13.644306691622239</v>
      </c>
      <c r="R77" s="2">
        <f t="shared" si="13"/>
        <v>0.00039472203187432373</v>
      </c>
      <c r="S77" s="2">
        <f t="shared" si="23"/>
        <v>0.03418803418803419</v>
      </c>
      <c r="T77" s="2">
        <f t="shared" si="14"/>
        <v>0.01206469640987821</v>
      </c>
      <c r="U77" s="2">
        <f t="shared" si="20"/>
        <v>1.217674068281407</v>
      </c>
      <c r="V77" s="2">
        <f t="shared" si="21"/>
        <v>0.934949559996148</v>
      </c>
      <c r="W77" s="3">
        <f t="shared" si="22"/>
        <v>42.692248718638204</v>
      </c>
      <c r="X77" s="7" t="s">
        <v>101</v>
      </c>
      <c r="Y77" s="3">
        <v>76</v>
      </c>
    </row>
    <row r="78" spans="1:25" ht="12.75">
      <c r="A78" s="2" t="s">
        <v>102</v>
      </c>
      <c r="B78" s="2">
        <v>12.49449</v>
      </c>
      <c r="C78" s="2">
        <v>24.8934981693355</v>
      </c>
      <c r="D78" s="4">
        <v>188</v>
      </c>
      <c r="E78" s="2">
        <v>2.188294</v>
      </c>
      <c r="F78" s="5">
        <v>4035.8</v>
      </c>
      <c r="G78" s="6">
        <v>19274716</v>
      </c>
      <c r="H78" s="2">
        <v>39</v>
      </c>
      <c r="I78" s="2">
        <v>77428716</v>
      </c>
      <c r="J78" s="2">
        <v>12.14209</v>
      </c>
      <c r="K78" s="4">
        <v>2127</v>
      </c>
      <c r="L78" s="2" t="s">
        <v>102</v>
      </c>
      <c r="M78" s="2">
        <f t="shared" si="15"/>
        <v>5.3657551644191175</v>
      </c>
      <c r="N78" s="2">
        <f t="shared" si="16"/>
        <v>5.97443956064052</v>
      </c>
      <c r="O78" s="2">
        <f t="shared" si="17"/>
        <v>12.322147651006711</v>
      </c>
      <c r="P78" s="2">
        <f t="shared" si="18"/>
        <v>1.3466424615384616</v>
      </c>
      <c r="Q78" s="2">
        <f t="shared" si="19"/>
        <v>10.916866293060641</v>
      </c>
      <c r="R78" s="2">
        <f t="shared" si="13"/>
        <v>0.7419694815019054</v>
      </c>
      <c r="S78" s="2">
        <f t="shared" si="23"/>
        <v>0.3333333333333333</v>
      </c>
      <c r="T78" s="2">
        <f t="shared" si="14"/>
        <v>0.7054847203457517</v>
      </c>
      <c r="U78" s="2">
        <f t="shared" si="20"/>
        <v>3.8875074088852193</v>
      </c>
      <c r="V78" s="2">
        <f t="shared" si="21"/>
        <v>0.9992182038315731</v>
      </c>
      <c r="W78" s="3">
        <f t="shared" si="22"/>
        <v>42.593364278563236</v>
      </c>
      <c r="X78" s="7" t="s">
        <v>102</v>
      </c>
      <c r="Y78" s="3">
        <v>77</v>
      </c>
    </row>
    <row r="79" spans="1:25" ht="12.75">
      <c r="A79" s="2" t="s">
        <v>103</v>
      </c>
      <c r="B79" s="2">
        <v>12.93931</v>
      </c>
      <c r="C79" s="2">
        <v>11.0402018807027</v>
      </c>
      <c r="D79" s="4">
        <v>100</v>
      </c>
      <c r="E79" s="2">
        <v>3.963984</v>
      </c>
      <c r="F79" s="5">
        <v>569.1</v>
      </c>
      <c r="G79" s="6">
        <v>2185108</v>
      </c>
      <c r="H79" s="2">
        <v>12</v>
      </c>
      <c r="I79" s="2">
        <v>19792283</v>
      </c>
      <c r="J79" s="2">
        <v>6.197098</v>
      </c>
      <c r="K79" s="4">
        <v>1366</v>
      </c>
      <c r="L79" s="2" t="s">
        <v>103</v>
      </c>
      <c r="M79" s="2">
        <f t="shared" si="15"/>
        <v>5.556782986462027</v>
      </c>
      <c r="N79" s="2">
        <f t="shared" si="16"/>
        <v>2.6496484513686482</v>
      </c>
      <c r="O79" s="2">
        <f t="shared" si="17"/>
        <v>14.979865771812081</v>
      </c>
      <c r="P79" s="2">
        <f t="shared" si="18"/>
        <v>2.4393747692307692</v>
      </c>
      <c r="Q79" s="2">
        <f t="shared" si="19"/>
        <v>13.565238269334657</v>
      </c>
      <c r="R79" s="2">
        <f t="shared" si="13"/>
        <v>0.08411451820019893</v>
      </c>
      <c r="S79" s="2">
        <f t="shared" si="23"/>
        <v>0.10256410256410256</v>
      </c>
      <c r="T79" s="2">
        <f t="shared" si="14"/>
        <v>0.1803051836400842</v>
      </c>
      <c r="U79" s="2">
        <f t="shared" si="20"/>
        <v>1.9841118282427308</v>
      </c>
      <c r="V79" s="2">
        <f t="shared" si="21"/>
        <v>0.9994979155777757</v>
      </c>
      <c r="W79" s="3">
        <f t="shared" si="22"/>
        <v>42.54150379643308</v>
      </c>
      <c r="X79" s="7" t="s">
        <v>103</v>
      </c>
      <c r="Y79" s="3">
        <v>78</v>
      </c>
    </row>
    <row r="80" spans="1:25" ht="12.75">
      <c r="A80" s="2" t="s">
        <v>104</v>
      </c>
      <c r="B80" s="2">
        <v>5.491171</v>
      </c>
      <c r="C80" s="2">
        <v>21.4958499578267</v>
      </c>
      <c r="D80" s="4">
        <v>38</v>
      </c>
      <c r="E80" s="2">
        <v>2.317695</v>
      </c>
      <c r="F80" s="5">
        <v>586.4</v>
      </c>
      <c r="G80" s="6">
        <v>2835222</v>
      </c>
      <c r="H80" s="2">
        <v>28</v>
      </c>
      <c r="I80" s="2">
        <v>13189625</v>
      </c>
      <c r="J80" s="2">
        <v>3.249144</v>
      </c>
      <c r="K80" s="4">
        <v>4686</v>
      </c>
      <c r="L80" s="2" t="s">
        <v>104</v>
      </c>
      <c r="M80" s="2">
        <f t="shared" si="15"/>
        <v>2.358181818702363</v>
      </c>
      <c r="N80" s="2">
        <f t="shared" si="16"/>
        <v>5.159003989878409</v>
      </c>
      <c r="O80" s="2">
        <f t="shared" si="17"/>
        <v>16.85234899328859</v>
      </c>
      <c r="P80" s="2">
        <f t="shared" si="18"/>
        <v>1.4262738461538462</v>
      </c>
      <c r="Q80" s="2">
        <f t="shared" si="19"/>
        <v>13.552022001647941</v>
      </c>
      <c r="R80" s="2">
        <f t="shared" si="13"/>
        <v>0.1091402953632518</v>
      </c>
      <c r="S80" s="2">
        <f t="shared" si="23"/>
        <v>0.23931623931623933</v>
      </c>
      <c r="T80" s="2">
        <f t="shared" si="14"/>
        <v>0.12014218102217461</v>
      </c>
      <c r="U80" s="2">
        <f t="shared" si="20"/>
        <v>1.0402715984262147</v>
      </c>
      <c r="V80" s="2">
        <f t="shared" si="21"/>
        <v>0.9982776225457224</v>
      </c>
      <c r="W80" s="3">
        <f t="shared" si="22"/>
        <v>41.85497858634476</v>
      </c>
      <c r="X80" s="7" t="s">
        <v>104</v>
      </c>
      <c r="Y80" s="3">
        <v>79</v>
      </c>
    </row>
    <row r="81" spans="1:25" ht="12.75">
      <c r="A81" s="2" t="s">
        <v>105</v>
      </c>
      <c r="B81" s="2">
        <v>30.65104</v>
      </c>
      <c r="C81" s="2">
        <v>0.0982769281612632</v>
      </c>
      <c r="D81" s="4">
        <v>166</v>
      </c>
      <c r="E81" s="2">
        <v>0</v>
      </c>
      <c r="F81" s="5">
        <v>1432.7</v>
      </c>
      <c r="G81" s="6">
        <v>2605</v>
      </c>
      <c r="H81" s="2">
        <v>1</v>
      </c>
      <c r="I81" s="2">
        <v>2650673</v>
      </c>
      <c r="J81" s="2">
        <v>0</v>
      </c>
      <c r="K81" s="4">
        <v>125623</v>
      </c>
      <c r="L81" s="2" t="s">
        <v>105</v>
      </c>
      <c r="M81" s="2">
        <f t="shared" si="15"/>
        <v>13.163080379816778</v>
      </c>
      <c r="N81" s="2">
        <f t="shared" si="16"/>
        <v>0.023586462758703165</v>
      </c>
      <c r="O81" s="2">
        <f t="shared" si="17"/>
        <v>12.986577181208053</v>
      </c>
      <c r="P81" s="2">
        <f t="shared" si="18"/>
        <v>0</v>
      </c>
      <c r="Q81" s="2">
        <f t="shared" si="19"/>
        <v>12.90549440955151</v>
      </c>
      <c r="R81" s="2">
        <f t="shared" si="13"/>
        <v>0.00010027802740712048</v>
      </c>
      <c r="S81" s="2">
        <f t="shared" si="23"/>
        <v>0.008547008547008548</v>
      </c>
      <c r="T81" s="2">
        <f t="shared" si="14"/>
        <v>0.024111916124913046</v>
      </c>
      <c r="U81" s="2">
        <f t="shared" si="20"/>
        <v>0</v>
      </c>
      <c r="V81" s="2">
        <f t="shared" si="21"/>
        <v>0.9538262435043288</v>
      </c>
      <c r="W81" s="3">
        <f t="shared" si="22"/>
        <v>40.06532387953871</v>
      </c>
      <c r="X81" s="7" t="s">
        <v>105</v>
      </c>
      <c r="Y81" s="3">
        <v>80</v>
      </c>
    </row>
    <row r="82" spans="1:25" ht="12.75">
      <c r="A82" s="2" t="s">
        <v>106</v>
      </c>
      <c r="B82" s="2">
        <v>12.63805</v>
      </c>
      <c r="C82" s="2">
        <v>3.87333137490892</v>
      </c>
      <c r="D82" s="4">
        <v>121</v>
      </c>
      <c r="E82" s="2">
        <v>4.17871</v>
      </c>
      <c r="F82" s="5">
        <v>388.8</v>
      </c>
      <c r="G82" s="6">
        <v>232455</v>
      </c>
      <c r="H82" s="2">
        <v>10</v>
      </c>
      <c r="I82" s="2">
        <v>6001423</v>
      </c>
      <c r="J82" s="2">
        <v>6.019336</v>
      </c>
      <c r="K82" s="4">
        <v>6507</v>
      </c>
      <c r="L82" s="2" t="s">
        <v>106</v>
      </c>
      <c r="M82" s="2">
        <f t="shared" si="15"/>
        <v>5.42740696544533</v>
      </c>
      <c r="N82" s="2">
        <f t="shared" si="16"/>
        <v>0.9295995299781409</v>
      </c>
      <c r="O82" s="2">
        <f t="shared" si="17"/>
        <v>14.345637583892618</v>
      </c>
      <c r="P82" s="2">
        <f t="shared" si="18"/>
        <v>2.571513846153846</v>
      </c>
      <c r="Q82" s="2">
        <f t="shared" si="19"/>
        <v>13.702977752797953</v>
      </c>
      <c r="R82" s="2">
        <f t="shared" si="13"/>
        <v>0.00894822605025804</v>
      </c>
      <c r="S82" s="2">
        <f t="shared" si="23"/>
        <v>0.08547008547008547</v>
      </c>
      <c r="T82" s="2">
        <f t="shared" si="14"/>
        <v>0.0546437384640317</v>
      </c>
      <c r="U82" s="2">
        <f t="shared" si="20"/>
        <v>1.9271981427060352</v>
      </c>
      <c r="V82" s="2">
        <f t="shared" si="21"/>
        <v>0.997608299168804</v>
      </c>
      <c r="W82" s="3">
        <f t="shared" si="22"/>
        <v>40.051004170127094</v>
      </c>
      <c r="X82" s="7" t="s">
        <v>106</v>
      </c>
      <c r="Y82" s="3">
        <v>81</v>
      </c>
    </row>
    <row r="83" spans="1:25" ht="12.75">
      <c r="A83" s="2" t="s">
        <v>107</v>
      </c>
      <c r="B83" s="2">
        <v>8.970206</v>
      </c>
      <c r="C83" s="2">
        <v>14.5145387488005</v>
      </c>
      <c r="D83" s="4">
        <v>30</v>
      </c>
      <c r="E83" s="2">
        <v>0.1145636</v>
      </c>
      <c r="F83" s="5">
        <v>504.7</v>
      </c>
      <c r="G83" s="6">
        <v>627703</v>
      </c>
      <c r="H83" s="2">
        <v>17</v>
      </c>
      <c r="I83" s="2">
        <v>4324650</v>
      </c>
      <c r="J83" s="2">
        <v>2.026797</v>
      </c>
      <c r="K83" s="4">
        <v>988170</v>
      </c>
      <c r="L83" s="2" t="s">
        <v>107</v>
      </c>
      <c r="M83" s="2">
        <f t="shared" si="15"/>
        <v>3.8522524064930503</v>
      </c>
      <c r="N83" s="2">
        <f t="shared" si="16"/>
        <v>3.48348929971212</v>
      </c>
      <c r="O83" s="2">
        <f t="shared" si="17"/>
        <v>17.093959731543624</v>
      </c>
      <c r="P83" s="2">
        <f t="shared" si="18"/>
        <v>0.07050067692307692</v>
      </c>
      <c r="Q83" s="2">
        <f t="shared" si="19"/>
        <v>13.614436398758043</v>
      </c>
      <c r="R83" s="2">
        <f t="shared" si="13"/>
        <v>0.024163078171797216</v>
      </c>
      <c r="S83" s="2">
        <f t="shared" si="23"/>
        <v>0.1452991452991453</v>
      </c>
      <c r="T83" s="2">
        <f t="shared" si="14"/>
        <v>0.03936508880678153</v>
      </c>
      <c r="U83" s="2">
        <f t="shared" si="20"/>
        <v>0.6489153311996811</v>
      </c>
      <c r="V83" s="2">
        <f t="shared" si="21"/>
        <v>0.6367900706373237</v>
      </c>
      <c r="W83" s="3">
        <f t="shared" si="22"/>
        <v>39.60917122754465</v>
      </c>
      <c r="X83" s="7" t="s">
        <v>107</v>
      </c>
      <c r="Y83" s="3">
        <v>82</v>
      </c>
    </row>
    <row r="84" spans="1:25" ht="12.75">
      <c r="A84" s="2" t="s">
        <v>108</v>
      </c>
      <c r="B84" s="2">
        <v>27.98509</v>
      </c>
      <c r="C84" s="2">
        <v>1.34559558258857</v>
      </c>
      <c r="D84" s="4">
        <v>314</v>
      </c>
      <c r="E84" s="2">
        <v>0.082828857</v>
      </c>
      <c r="F84" s="5">
        <v>166.1</v>
      </c>
      <c r="G84" s="6">
        <v>131256</v>
      </c>
      <c r="H84" s="2">
        <v>5</v>
      </c>
      <c r="I84" s="2">
        <v>9754491</v>
      </c>
      <c r="J84" s="2">
        <v>11.61739</v>
      </c>
      <c r="K84" s="4">
        <v>99662</v>
      </c>
      <c r="L84" s="2" t="s">
        <v>108</v>
      </c>
      <c r="M84" s="2">
        <f t="shared" si="15"/>
        <v>12.018188913211647</v>
      </c>
      <c r="N84" s="2">
        <f t="shared" si="16"/>
        <v>0.3229429398212568</v>
      </c>
      <c r="O84" s="2">
        <f t="shared" si="17"/>
        <v>8.516778523489933</v>
      </c>
      <c r="P84" s="2">
        <f t="shared" si="18"/>
        <v>0.05097160430769231</v>
      </c>
      <c r="Q84" s="2">
        <f t="shared" si="19"/>
        <v>13.87310855128534</v>
      </c>
      <c r="R84" s="2">
        <f t="shared" si="13"/>
        <v>0.005052626781323994</v>
      </c>
      <c r="S84" s="2">
        <f t="shared" si="23"/>
        <v>0.042735042735042736</v>
      </c>
      <c r="T84" s="2">
        <f t="shared" si="14"/>
        <v>0.08884145700544224</v>
      </c>
      <c r="U84" s="2">
        <f t="shared" si="20"/>
        <v>3.719515313830573</v>
      </c>
      <c r="V84" s="2">
        <f t="shared" si="21"/>
        <v>0.9633684204335863</v>
      </c>
      <c r="W84" s="3">
        <f t="shared" si="22"/>
        <v>39.60150339290184</v>
      </c>
      <c r="X84" s="7" t="s">
        <v>108</v>
      </c>
      <c r="Y84" s="3">
        <v>83</v>
      </c>
    </row>
    <row r="85" spans="1:32" ht="12.75">
      <c r="A85" s="2" t="s">
        <v>109</v>
      </c>
      <c r="B85" s="2">
        <v>26.77442</v>
      </c>
      <c r="C85" s="2">
        <v>0.315914157959209</v>
      </c>
      <c r="D85" s="4">
        <v>166</v>
      </c>
      <c r="E85" s="2">
        <v>0.00015903461</v>
      </c>
      <c r="F85" s="5">
        <v>156.2</v>
      </c>
      <c r="G85" s="6">
        <v>35600</v>
      </c>
      <c r="H85" s="2">
        <v>2</v>
      </c>
      <c r="I85" s="2">
        <v>11268884</v>
      </c>
      <c r="J85" s="2">
        <v>0.061947308</v>
      </c>
      <c r="K85" s="4">
        <v>117967</v>
      </c>
      <c r="L85" s="2" t="s">
        <v>109</v>
      </c>
      <c r="M85" s="2">
        <f t="shared" si="15"/>
        <v>11.498267027251732</v>
      </c>
      <c r="N85" s="2">
        <f t="shared" si="16"/>
        <v>0.07581939791021015</v>
      </c>
      <c r="O85" s="2">
        <f t="shared" si="17"/>
        <v>12.986577181208053</v>
      </c>
      <c r="P85" s="2">
        <f t="shared" si="18"/>
        <v>9.786745230769232E-05</v>
      </c>
      <c r="Q85" s="2">
        <f t="shared" si="19"/>
        <v>13.880671617765021</v>
      </c>
      <c r="R85" s="2">
        <f t="shared" si="13"/>
        <v>0.0013704022171568096</v>
      </c>
      <c r="S85" s="2">
        <f t="shared" si="23"/>
        <v>0.017094017094017096</v>
      </c>
      <c r="T85" s="2">
        <f t="shared" si="14"/>
        <v>0.10264051035994642</v>
      </c>
      <c r="U85" s="2">
        <f t="shared" si="20"/>
        <v>0.019833539267992136</v>
      </c>
      <c r="V85" s="2">
        <f t="shared" si="21"/>
        <v>0.9566402686408949</v>
      </c>
      <c r="W85" s="3">
        <f t="shared" si="22"/>
        <v>39.539011829167336</v>
      </c>
      <c r="X85" s="7" t="s">
        <v>109</v>
      </c>
      <c r="Y85" s="3">
        <v>84</v>
      </c>
      <c r="AD85" t="s">
        <v>295</v>
      </c>
      <c r="AF85" t="s">
        <v>295</v>
      </c>
    </row>
    <row r="86" spans="1:25" ht="12.75">
      <c r="A86" s="2" t="s">
        <v>111</v>
      </c>
      <c r="B86" s="2">
        <v>33.30286</v>
      </c>
      <c r="C86" s="2">
        <v>1.35278018701098</v>
      </c>
      <c r="D86" s="4">
        <v>274</v>
      </c>
      <c r="E86" s="2">
        <v>0.2530844</v>
      </c>
      <c r="F86" s="5">
        <v>926.7</v>
      </c>
      <c r="G86" s="6">
        <v>17656</v>
      </c>
      <c r="H86" s="2">
        <v>4</v>
      </c>
      <c r="I86" s="2">
        <v>1305164</v>
      </c>
      <c r="J86" s="2">
        <v>0</v>
      </c>
      <c r="K86" s="4">
        <v>369245</v>
      </c>
      <c r="L86" s="2" t="s">
        <v>111</v>
      </c>
      <c r="M86" s="2">
        <f t="shared" si="15"/>
        <v>14.301903721954787</v>
      </c>
      <c r="N86" s="2">
        <f t="shared" si="16"/>
        <v>0.32466724488263515</v>
      </c>
      <c r="O86" s="2">
        <f t="shared" si="17"/>
        <v>9.7248322147651</v>
      </c>
      <c r="P86" s="2">
        <f t="shared" si="18"/>
        <v>0.15574424615384613</v>
      </c>
      <c r="Q86" s="2">
        <f t="shared" si="19"/>
        <v>13.292051140735245</v>
      </c>
      <c r="R86" s="2">
        <f t="shared" si="13"/>
        <v>0.0006796579085988941</v>
      </c>
      <c r="S86" s="2">
        <f t="shared" si="23"/>
        <v>0.03418803418803419</v>
      </c>
      <c r="T86" s="2">
        <f t="shared" si="14"/>
        <v>0.011851723110308793</v>
      </c>
      <c r="U86" s="2">
        <f t="shared" si="20"/>
        <v>0</v>
      </c>
      <c r="V86" s="2">
        <f t="shared" si="21"/>
        <v>0.8642809937890025</v>
      </c>
      <c r="W86" s="3">
        <f t="shared" si="22"/>
        <v>38.71019897748756</v>
      </c>
      <c r="X86" s="7" t="s">
        <v>110</v>
      </c>
      <c r="Y86" s="3">
        <v>85</v>
      </c>
    </row>
    <row r="87" spans="1:25" ht="12.75">
      <c r="A87" s="2" t="s">
        <v>112</v>
      </c>
      <c r="B87" s="2">
        <v>17.62224</v>
      </c>
      <c r="C87" s="2">
        <v>0.216366380404151</v>
      </c>
      <c r="D87" s="4">
        <v>144</v>
      </c>
      <c r="E87" s="2">
        <v>3.456377</v>
      </c>
      <c r="F87" s="5">
        <v>1678.1</v>
      </c>
      <c r="G87" s="6">
        <v>972</v>
      </c>
      <c r="H87" s="2">
        <v>2</v>
      </c>
      <c r="I87" s="2">
        <v>449238</v>
      </c>
      <c r="J87" s="2">
        <v>2.382598</v>
      </c>
      <c r="K87" s="4">
        <v>102564</v>
      </c>
      <c r="L87" s="2" t="s">
        <v>112</v>
      </c>
      <c r="M87" s="2">
        <f t="shared" si="15"/>
        <v>7.567865938396298</v>
      </c>
      <c r="N87" s="2">
        <f t="shared" si="16"/>
        <v>0.05192793129699624</v>
      </c>
      <c r="O87" s="2">
        <f t="shared" si="17"/>
        <v>13.651006711409396</v>
      </c>
      <c r="P87" s="2">
        <f t="shared" si="18"/>
        <v>2.1270012307692308</v>
      </c>
      <c r="Q87" s="2">
        <f t="shared" si="19"/>
        <v>12.718022034388488</v>
      </c>
      <c r="R87" s="2">
        <f t="shared" si="13"/>
        <v>3.741659986169716E-05</v>
      </c>
      <c r="S87" s="2">
        <f t="shared" si="23"/>
        <v>0.017094017094017096</v>
      </c>
      <c r="T87" s="2">
        <f t="shared" si="14"/>
        <v>0.004052579465622537</v>
      </c>
      <c r="U87" s="2">
        <f t="shared" si="20"/>
        <v>0.7628313887802765</v>
      </c>
      <c r="V87" s="2">
        <f t="shared" si="21"/>
        <v>0.9623017667049663</v>
      </c>
      <c r="W87" s="3">
        <f t="shared" si="22"/>
        <v>37.862141014905156</v>
      </c>
      <c r="X87" s="7" t="s">
        <v>112</v>
      </c>
      <c r="Y87" s="3">
        <v>86</v>
      </c>
    </row>
    <row r="88" spans="1:25" ht="12.75">
      <c r="A88" s="2" t="s">
        <v>113</v>
      </c>
      <c r="B88" s="2">
        <v>3.188382</v>
      </c>
      <c r="C88" s="2">
        <v>15.0980269766971</v>
      </c>
      <c r="D88" s="4">
        <v>231</v>
      </c>
      <c r="E88" s="2">
        <v>9.229631</v>
      </c>
      <c r="F88" s="5">
        <v>2011.1</v>
      </c>
      <c r="G88" s="6">
        <v>539398</v>
      </c>
      <c r="H88" s="2">
        <v>8</v>
      </c>
      <c r="I88" s="2">
        <v>3572639</v>
      </c>
      <c r="J88" s="2">
        <v>7.900929</v>
      </c>
      <c r="K88" s="4">
        <v>87759</v>
      </c>
      <c r="L88" s="2" t="s">
        <v>113</v>
      </c>
      <c r="M88" s="2">
        <f t="shared" si="15"/>
        <v>1.3692497398966228</v>
      </c>
      <c r="N88" s="2">
        <f t="shared" si="16"/>
        <v>3.6235264744073037</v>
      </c>
      <c r="O88" s="2">
        <f t="shared" si="17"/>
        <v>11.023489932885905</v>
      </c>
      <c r="P88" s="2">
        <f t="shared" si="18"/>
        <v>5.679772923076923</v>
      </c>
      <c r="Q88" s="2">
        <f t="shared" si="19"/>
        <v>12.46362798007192</v>
      </c>
      <c r="R88" s="2">
        <f t="shared" si="13"/>
        <v>0.02076382626769519</v>
      </c>
      <c r="S88" s="2">
        <f t="shared" si="23"/>
        <v>0.06837606837606838</v>
      </c>
      <c r="T88" s="2">
        <f t="shared" si="14"/>
        <v>0.03251281207797068</v>
      </c>
      <c r="U88" s="2">
        <f t="shared" si="20"/>
        <v>2.5296238147284438</v>
      </c>
      <c r="V88" s="2">
        <f t="shared" si="21"/>
        <v>0.9677434650000111</v>
      </c>
      <c r="W88" s="3">
        <f t="shared" si="22"/>
        <v>37.77868703678887</v>
      </c>
      <c r="X88" s="7" t="s">
        <v>113</v>
      </c>
      <c r="Y88" s="3">
        <v>87</v>
      </c>
    </row>
    <row r="89" spans="1:25" ht="12.75">
      <c r="A89" s="2" t="s">
        <v>114</v>
      </c>
      <c r="B89" s="2">
        <v>10.3362</v>
      </c>
      <c r="C89" s="2">
        <v>0</v>
      </c>
      <c r="D89" s="4">
        <v>107</v>
      </c>
      <c r="E89" s="2">
        <v>4.561733</v>
      </c>
      <c r="F89" s="5">
        <v>605.3</v>
      </c>
      <c r="G89" s="6">
        <v>0</v>
      </c>
      <c r="H89" s="2">
        <v>0</v>
      </c>
      <c r="I89" s="2">
        <v>1220569</v>
      </c>
      <c r="J89" s="2">
        <v>3.927442</v>
      </c>
      <c r="K89" s="4">
        <v>193696</v>
      </c>
      <c r="L89" s="2" t="s">
        <v>114</v>
      </c>
      <c r="M89" s="2">
        <f t="shared" si="15"/>
        <v>4.438878139921588</v>
      </c>
      <c r="N89" s="2">
        <f t="shared" si="16"/>
        <v>0</v>
      </c>
      <c r="O89" s="2">
        <f t="shared" si="17"/>
        <v>14.768456375838925</v>
      </c>
      <c r="P89" s="2">
        <f t="shared" si="18"/>
        <v>2.8072203076923077</v>
      </c>
      <c r="Q89" s="2">
        <f t="shared" si="19"/>
        <v>13.537583420186731</v>
      </c>
      <c r="R89" s="2">
        <f t="shared" si="13"/>
        <v>0</v>
      </c>
      <c r="S89" s="2">
        <f t="shared" si="23"/>
        <v>0</v>
      </c>
      <c r="T89" s="2">
        <f t="shared" si="14"/>
        <v>0.01108089881402356</v>
      </c>
      <c r="U89" s="2">
        <f t="shared" si="20"/>
        <v>1.2574408419775331</v>
      </c>
      <c r="V89" s="2">
        <f t="shared" si="21"/>
        <v>0.9288054580913881</v>
      </c>
      <c r="W89" s="3">
        <f t="shared" si="22"/>
        <v>37.7494654425225</v>
      </c>
      <c r="X89" s="7" t="s">
        <v>114</v>
      </c>
      <c r="Y89" s="3">
        <v>88</v>
      </c>
    </row>
    <row r="90" spans="1:25" ht="12.75">
      <c r="A90" s="2" t="s">
        <v>115</v>
      </c>
      <c r="B90" s="2">
        <v>26.61879</v>
      </c>
      <c r="C90" s="2">
        <v>12.1653327015529</v>
      </c>
      <c r="D90" s="4">
        <v>360</v>
      </c>
      <c r="E90" s="2">
        <v>1.961683</v>
      </c>
      <c r="F90" s="5">
        <v>3656.1</v>
      </c>
      <c r="G90" s="6">
        <v>7359246</v>
      </c>
      <c r="H90" s="2">
        <v>41</v>
      </c>
      <c r="I90" s="2">
        <v>60493586</v>
      </c>
      <c r="J90" s="2">
        <v>7.352887</v>
      </c>
      <c r="K90" s="4">
        <v>2030056</v>
      </c>
      <c r="L90" s="2" t="s">
        <v>115</v>
      </c>
      <c r="M90" s="2">
        <f t="shared" si="15"/>
        <v>11.431431768170446</v>
      </c>
      <c r="N90" s="2">
        <f t="shared" si="16"/>
        <v>2.9196798483726965</v>
      </c>
      <c r="O90" s="2">
        <f t="shared" si="17"/>
        <v>7.127516778523489</v>
      </c>
      <c r="P90" s="2">
        <f t="shared" si="18"/>
        <v>1.2071895384615385</v>
      </c>
      <c r="Q90" s="2">
        <f t="shared" si="19"/>
        <v>11.206936630670254</v>
      </c>
      <c r="R90" s="2">
        <f t="shared" si="13"/>
        <v>0.2832900852528759</v>
      </c>
      <c r="S90" s="2">
        <f t="shared" si="23"/>
        <v>0.3504273504273504</v>
      </c>
      <c r="T90" s="2">
        <f t="shared" si="14"/>
        <v>0.5511728855476085</v>
      </c>
      <c r="U90" s="2">
        <f t="shared" si="20"/>
        <v>2.354158360644322</v>
      </c>
      <c r="V90" s="2">
        <f t="shared" si="21"/>
        <v>0.25383638810905307</v>
      </c>
      <c r="W90" s="3">
        <f t="shared" si="22"/>
        <v>37.68563963417963</v>
      </c>
      <c r="X90" s="7" t="s">
        <v>115</v>
      </c>
      <c r="Y90" s="3">
        <v>89</v>
      </c>
    </row>
    <row r="91" spans="1:25" ht="12.75">
      <c r="A91" s="2" t="s">
        <v>116</v>
      </c>
      <c r="B91" s="2">
        <v>13.98932</v>
      </c>
      <c r="C91" s="2">
        <v>7.93541727512896</v>
      </c>
      <c r="D91" s="4">
        <v>150</v>
      </c>
      <c r="E91" s="2">
        <v>1.215729</v>
      </c>
      <c r="F91" s="5">
        <v>1335.8</v>
      </c>
      <c r="G91" s="6">
        <v>1754388</v>
      </c>
      <c r="H91" s="2">
        <v>21</v>
      </c>
      <c r="I91" s="2">
        <v>22108327</v>
      </c>
      <c r="J91" s="2">
        <v>1.081637</v>
      </c>
      <c r="K91" s="4">
        <v>9687</v>
      </c>
      <c r="L91" s="2" t="s">
        <v>116</v>
      </c>
      <c r="M91" s="2">
        <f t="shared" si="15"/>
        <v>6.007709481276279</v>
      </c>
      <c r="N91" s="2">
        <f t="shared" si="16"/>
        <v>1.9045001460309505</v>
      </c>
      <c r="O91" s="2">
        <f t="shared" si="17"/>
        <v>13.46979865771812</v>
      </c>
      <c r="P91" s="2">
        <f t="shared" si="18"/>
        <v>0.7481409230769231</v>
      </c>
      <c r="Q91" s="2">
        <f t="shared" si="19"/>
        <v>12.979520787519304</v>
      </c>
      <c r="R91" s="2">
        <f t="shared" si="13"/>
        <v>0.06753419115037362</v>
      </c>
      <c r="S91" s="2">
        <f t="shared" si="23"/>
        <v>0.1794871794871795</v>
      </c>
      <c r="T91" s="2">
        <f t="shared" si="14"/>
        <v>0.20140883026772924</v>
      </c>
      <c r="U91" s="2">
        <f t="shared" si="20"/>
        <v>0.34630544257408585</v>
      </c>
      <c r="V91" s="2">
        <f t="shared" si="21"/>
        <v>0.9964394642766566</v>
      </c>
      <c r="W91" s="3">
        <f t="shared" si="22"/>
        <v>36.900845103377605</v>
      </c>
      <c r="X91" s="7" t="s">
        <v>116</v>
      </c>
      <c r="Y91" s="3">
        <v>90</v>
      </c>
    </row>
    <row r="92" spans="1:25" ht="12.75">
      <c r="A92" s="2" t="s">
        <v>118</v>
      </c>
      <c r="B92" s="2">
        <v>34.25956</v>
      </c>
      <c r="C92" s="2">
        <v>0</v>
      </c>
      <c r="D92" s="4">
        <v>326</v>
      </c>
      <c r="E92" s="2">
        <v>0.1120031</v>
      </c>
      <c r="F92" s="5">
        <v>1404.1</v>
      </c>
      <c r="G92" s="6">
        <v>0</v>
      </c>
      <c r="H92" s="2">
        <v>0</v>
      </c>
      <c r="I92" s="2">
        <v>118014</v>
      </c>
      <c r="J92" s="2">
        <v>0</v>
      </c>
      <c r="K92" s="4">
        <v>197061</v>
      </c>
      <c r="L92" s="2" t="s">
        <v>118</v>
      </c>
      <c r="M92" s="2">
        <f t="shared" si="15"/>
        <v>14.712758263900858</v>
      </c>
      <c r="N92" s="2">
        <f t="shared" si="16"/>
        <v>0</v>
      </c>
      <c r="O92" s="2">
        <f t="shared" si="17"/>
        <v>8.154362416107382</v>
      </c>
      <c r="P92" s="2">
        <f t="shared" si="18"/>
        <v>0.06892498461538461</v>
      </c>
      <c r="Q92" s="2">
        <f t="shared" si="19"/>
        <v>12.92734326827059</v>
      </c>
      <c r="R92" s="2">
        <f aca="true" t="shared" si="24" ref="R92:R123">6*G92/155866648</f>
        <v>0</v>
      </c>
      <c r="S92" s="2">
        <f t="shared" si="23"/>
        <v>0</v>
      </c>
      <c r="T92" s="2">
        <f aca="true" t="shared" si="25" ref="T92:T123">2*(I92-4483)/219492303</f>
        <v>0.0010344873004498932</v>
      </c>
      <c r="U92" s="2">
        <f t="shared" si="20"/>
        <v>0</v>
      </c>
      <c r="V92" s="2">
        <f t="shared" si="21"/>
        <v>0.9275686249429366</v>
      </c>
      <c r="W92" s="3">
        <f t="shared" si="22"/>
        <v>36.791992045137604</v>
      </c>
      <c r="X92" s="7" t="s">
        <v>117</v>
      </c>
      <c r="Y92" s="3">
        <v>91</v>
      </c>
    </row>
    <row r="93" spans="1:25" ht="12.75">
      <c r="A93" s="2" t="s">
        <v>119</v>
      </c>
      <c r="B93" s="2">
        <v>28.93846</v>
      </c>
      <c r="C93" s="2">
        <v>1.71314463971706</v>
      </c>
      <c r="D93" s="4">
        <v>461</v>
      </c>
      <c r="E93" s="2">
        <v>4.458786</v>
      </c>
      <c r="F93" s="5">
        <v>1767.3</v>
      </c>
      <c r="G93" s="6">
        <v>8622</v>
      </c>
      <c r="H93" s="2">
        <v>2</v>
      </c>
      <c r="I93" s="2">
        <v>503285</v>
      </c>
      <c r="J93" s="2">
        <v>10.141</v>
      </c>
      <c r="K93" s="4">
        <v>9329</v>
      </c>
      <c r="L93" s="2" t="s">
        <v>119</v>
      </c>
      <c r="M93" s="2">
        <f t="shared" si="15"/>
        <v>12.42761338760814</v>
      </c>
      <c r="N93" s="2">
        <f t="shared" si="16"/>
        <v>0.41115471353209443</v>
      </c>
      <c r="O93" s="2">
        <f t="shared" si="17"/>
        <v>4.077181208053691</v>
      </c>
      <c r="P93" s="2">
        <f t="shared" si="18"/>
        <v>2.7438683076923076</v>
      </c>
      <c r="Q93" s="2">
        <f t="shared" si="19"/>
        <v>12.649878041460447</v>
      </c>
      <c r="R93" s="2">
        <f t="shared" si="24"/>
        <v>0.0003318990987732026</v>
      </c>
      <c r="S93" s="2">
        <f t="shared" si="23"/>
        <v>0.017094017094017096</v>
      </c>
      <c r="T93" s="2">
        <f t="shared" si="25"/>
        <v>0.004545052315570264</v>
      </c>
      <c r="U93" s="2">
        <f t="shared" si="20"/>
        <v>3.2468226337891593</v>
      </c>
      <c r="V93" s="2">
        <f t="shared" si="21"/>
        <v>0.9965710500915588</v>
      </c>
      <c r="W93" s="3">
        <f t="shared" si="22"/>
        <v>36.575060310735765</v>
      </c>
      <c r="X93" s="7" t="s">
        <v>119</v>
      </c>
      <c r="Y93" s="3">
        <v>92</v>
      </c>
    </row>
    <row r="94" spans="1:25" ht="12.75">
      <c r="A94" s="2" t="s">
        <v>120</v>
      </c>
      <c r="B94" s="2">
        <v>29.16359</v>
      </c>
      <c r="C94" s="2">
        <v>3.93835616438356</v>
      </c>
      <c r="D94" s="4">
        <v>447</v>
      </c>
      <c r="E94" s="2">
        <v>1.05984</v>
      </c>
      <c r="F94" s="5">
        <v>1522.4</v>
      </c>
      <c r="G94" s="6">
        <v>1357</v>
      </c>
      <c r="H94" s="2">
        <v>2</v>
      </c>
      <c r="I94" s="2">
        <v>34456</v>
      </c>
      <c r="J94" s="2">
        <v>14</v>
      </c>
      <c r="K94" s="4">
        <v>1650000</v>
      </c>
      <c r="L94" s="2" t="s">
        <v>120</v>
      </c>
      <c r="M94" s="2">
        <f t="shared" si="15"/>
        <v>12.524295401853275</v>
      </c>
      <c r="N94" s="2">
        <f t="shared" si="16"/>
        <v>0.9452054794520544</v>
      </c>
      <c r="O94" s="2">
        <f t="shared" si="17"/>
        <v>4.5</v>
      </c>
      <c r="P94" s="2">
        <f t="shared" si="18"/>
        <v>0.6522092307692307</v>
      </c>
      <c r="Q94" s="2">
        <f t="shared" si="19"/>
        <v>12.836968443568939</v>
      </c>
      <c r="R94" s="2">
        <f t="shared" si="24"/>
        <v>5.2236960918027826E-05</v>
      </c>
      <c r="S94" s="2">
        <f t="shared" si="23"/>
        <v>0.017094017094017096</v>
      </c>
      <c r="T94" s="2">
        <f t="shared" si="25"/>
        <v>0.0002731120826592266</v>
      </c>
      <c r="U94" s="2">
        <f t="shared" si="20"/>
        <v>4.482350544625602</v>
      </c>
      <c r="V94" s="2">
        <f t="shared" si="21"/>
        <v>0.3935290653952095</v>
      </c>
      <c r="W94" s="3">
        <f t="shared" si="22"/>
        <v>36.3519775318019</v>
      </c>
      <c r="X94" s="7" t="s">
        <v>120</v>
      </c>
      <c r="Y94" s="3">
        <v>93</v>
      </c>
    </row>
    <row r="95" spans="1:25" ht="12.75">
      <c r="A95" s="2" t="s">
        <v>121</v>
      </c>
      <c r="B95" s="2">
        <v>8.885461</v>
      </c>
      <c r="C95" s="2">
        <v>13.5304252967752</v>
      </c>
      <c r="D95" s="4">
        <v>179</v>
      </c>
      <c r="E95" s="2">
        <v>1.019412</v>
      </c>
      <c r="F95" s="5">
        <v>1226.4</v>
      </c>
      <c r="G95" s="6">
        <v>2197373</v>
      </c>
      <c r="H95" s="2">
        <v>15</v>
      </c>
      <c r="I95" s="2">
        <v>16240236</v>
      </c>
      <c r="J95" s="2">
        <v>2.193063</v>
      </c>
      <c r="K95" s="4">
        <v>13951</v>
      </c>
      <c r="L95" s="2" t="s">
        <v>121</v>
      </c>
      <c r="M95" s="2">
        <f t="shared" si="15"/>
        <v>3.815858690430314</v>
      </c>
      <c r="N95" s="2">
        <f t="shared" si="16"/>
        <v>3.2473020712260476</v>
      </c>
      <c r="O95" s="2">
        <f t="shared" si="17"/>
        <v>12.593959731543624</v>
      </c>
      <c r="P95" s="2">
        <f t="shared" si="18"/>
        <v>0.6273304615384615</v>
      </c>
      <c r="Q95" s="2">
        <f t="shared" si="19"/>
        <v>13.063096491850331</v>
      </c>
      <c r="R95" s="2">
        <f t="shared" si="24"/>
        <v>0.08458665255956489</v>
      </c>
      <c r="S95" s="2">
        <f t="shared" si="23"/>
        <v>0.1282051282051282</v>
      </c>
      <c r="T95" s="2">
        <f t="shared" si="25"/>
        <v>0.1479391557525368</v>
      </c>
      <c r="U95" s="2">
        <f t="shared" si="20"/>
        <v>0.7021483666034469</v>
      </c>
      <c r="V95" s="2">
        <f t="shared" si="21"/>
        <v>0.994872196358381</v>
      </c>
      <c r="W95" s="3">
        <f t="shared" si="22"/>
        <v>35.40529894606784</v>
      </c>
      <c r="X95" s="7" t="s">
        <v>121</v>
      </c>
      <c r="Y95" s="3">
        <v>94</v>
      </c>
    </row>
    <row r="96" spans="1:25" ht="12.75">
      <c r="A96" s="2" t="s">
        <v>122</v>
      </c>
      <c r="B96" s="2">
        <v>28.36193</v>
      </c>
      <c r="C96" s="2">
        <v>5.74727313198445</v>
      </c>
      <c r="D96" s="4">
        <v>327</v>
      </c>
      <c r="E96" s="2">
        <v>1.140785</v>
      </c>
      <c r="F96" s="5">
        <v>2983.7</v>
      </c>
      <c r="G96" s="6">
        <v>936227</v>
      </c>
      <c r="H96" s="2">
        <v>19</v>
      </c>
      <c r="I96" s="2">
        <v>16289934</v>
      </c>
      <c r="J96" s="2">
        <v>1.356322</v>
      </c>
      <c r="K96" s="4">
        <v>1832061</v>
      </c>
      <c r="L96" s="2" t="s">
        <v>122</v>
      </c>
      <c r="M96" s="2">
        <f t="shared" si="15"/>
        <v>12.180022743656883</v>
      </c>
      <c r="N96" s="2">
        <f t="shared" si="16"/>
        <v>1.379345551676268</v>
      </c>
      <c r="O96" s="2">
        <f t="shared" si="17"/>
        <v>8.124161073825505</v>
      </c>
      <c r="P96" s="2">
        <f t="shared" si="18"/>
        <v>0.7020215384615385</v>
      </c>
      <c r="Q96" s="2">
        <f t="shared" si="19"/>
        <v>11.720613994401367</v>
      </c>
      <c r="R96" s="2">
        <f t="shared" si="24"/>
        <v>0.036039538105676075</v>
      </c>
      <c r="S96" s="2">
        <f t="shared" si="23"/>
        <v>0.1623931623931624</v>
      </c>
      <c r="T96" s="2">
        <f t="shared" si="25"/>
        <v>0.14839200078920306</v>
      </c>
      <c r="U96" s="2">
        <f t="shared" si="20"/>
        <v>0.4342507610991204</v>
      </c>
      <c r="V96" s="2">
        <f t="shared" si="21"/>
        <v>0.326611062470917</v>
      </c>
      <c r="W96" s="3">
        <f t="shared" si="22"/>
        <v>35.21385142687964</v>
      </c>
      <c r="X96" s="7" t="s">
        <v>122</v>
      </c>
      <c r="Y96" s="3">
        <v>95</v>
      </c>
    </row>
    <row r="97" spans="1:25" ht="12.75">
      <c r="A97" s="2" t="s">
        <v>123</v>
      </c>
      <c r="B97" s="2">
        <v>30.43736</v>
      </c>
      <c r="C97" s="2">
        <v>0.0666509840821767</v>
      </c>
      <c r="D97" s="4">
        <v>340</v>
      </c>
      <c r="E97" s="2">
        <v>0</v>
      </c>
      <c r="F97" s="5">
        <v>1566.3</v>
      </c>
      <c r="G97" s="6">
        <v>51</v>
      </c>
      <c r="H97" s="2">
        <v>1</v>
      </c>
      <c r="I97" s="2">
        <v>76518</v>
      </c>
      <c r="J97" s="2">
        <v>0.097434498</v>
      </c>
      <c r="K97" s="4">
        <v>593406</v>
      </c>
      <c r="L97" s="2" t="s">
        <v>123</v>
      </c>
      <c r="M97" s="2">
        <f t="shared" si="15"/>
        <v>13.071315564803674</v>
      </c>
      <c r="N97" s="2">
        <f t="shared" si="16"/>
        <v>0.01599623617972241</v>
      </c>
      <c r="O97" s="2">
        <f t="shared" si="17"/>
        <v>7.731543624161075</v>
      </c>
      <c r="P97" s="2">
        <f t="shared" si="18"/>
        <v>0</v>
      </c>
      <c r="Q97" s="2">
        <f t="shared" si="19"/>
        <v>12.803431209381259</v>
      </c>
      <c r="R97" s="2">
        <f t="shared" si="24"/>
        <v>1.963216659410036E-06</v>
      </c>
      <c r="S97" s="2">
        <f t="shared" si="23"/>
        <v>0.008547008547008548</v>
      </c>
      <c r="T97" s="2">
        <f t="shared" si="25"/>
        <v>0.0006563783696779563</v>
      </c>
      <c r="U97" s="2">
        <f t="shared" si="20"/>
        <v>0.031195398226830148</v>
      </c>
      <c r="V97" s="2">
        <f t="shared" si="21"/>
        <v>0.7818887930787332</v>
      </c>
      <c r="W97" s="3">
        <f t="shared" si="22"/>
        <v>34.44457617596464</v>
      </c>
      <c r="X97" s="7" t="s">
        <v>123</v>
      </c>
      <c r="Y97" s="3">
        <v>96</v>
      </c>
    </row>
    <row r="98" spans="1:25" ht="12.75">
      <c r="A98" s="2" t="s">
        <v>124</v>
      </c>
      <c r="B98" s="2">
        <v>0.2413565</v>
      </c>
      <c r="C98" s="2">
        <v>25.5649566136526</v>
      </c>
      <c r="D98" s="4">
        <v>292</v>
      </c>
      <c r="E98" s="2">
        <v>0.7348515</v>
      </c>
      <c r="F98" s="5">
        <v>222.4</v>
      </c>
      <c r="G98" s="6">
        <v>520004</v>
      </c>
      <c r="H98" s="2">
        <v>7</v>
      </c>
      <c r="I98" s="2">
        <v>2034050</v>
      </c>
      <c r="J98" s="2">
        <v>7.653441</v>
      </c>
      <c r="K98" s="4">
        <v>133956</v>
      </c>
      <c r="L98" s="2" t="s">
        <v>124</v>
      </c>
      <c r="M98" s="2">
        <f t="shared" si="15"/>
        <v>0.10365048003889095</v>
      </c>
      <c r="N98" s="2">
        <f t="shared" si="16"/>
        <v>6.135589587276624</v>
      </c>
      <c r="O98" s="2">
        <f t="shared" si="17"/>
        <v>9.181208053691273</v>
      </c>
      <c r="P98" s="2">
        <f t="shared" si="18"/>
        <v>0.4522163076923077</v>
      </c>
      <c r="Q98" s="2">
        <f t="shared" si="19"/>
        <v>13.830098385345332</v>
      </c>
      <c r="R98" s="2">
        <f t="shared" si="24"/>
        <v>0.020017265014899147</v>
      </c>
      <c r="S98" s="2">
        <f t="shared" si="23"/>
        <v>0.05982905982905983</v>
      </c>
      <c r="T98" s="2">
        <f t="shared" si="25"/>
        <v>0.01849328629988451</v>
      </c>
      <c r="U98" s="2">
        <f t="shared" si="20"/>
        <v>2.4503861024721365</v>
      </c>
      <c r="V98" s="2">
        <f t="shared" si="21"/>
        <v>0.9507633815055034</v>
      </c>
      <c r="W98" s="3">
        <f t="shared" si="22"/>
        <v>33.20225190916591</v>
      </c>
      <c r="X98" s="7" t="s">
        <v>124</v>
      </c>
      <c r="Y98" s="3">
        <v>97</v>
      </c>
    </row>
    <row r="99" spans="1:25" ht="12.75">
      <c r="A99" s="2" t="s">
        <v>125</v>
      </c>
      <c r="B99" s="2">
        <v>29.40353</v>
      </c>
      <c r="C99" s="2">
        <v>0.75004328925424</v>
      </c>
      <c r="D99" s="4">
        <v>497</v>
      </c>
      <c r="E99" s="2">
        <v>0.046720982</v>
      </c>
      <c r="F99" s="5">
        <v>517.7</v>
      </c>
      <c r="G99" s="6">
        <v>25513</v>
      </c>
      <c r="H99" s="2">
        <v>7</v>
      </c>
      <c r="I99" s="2">
        <v>3401537</v>
      </c>
      <c r="J99" s="2">
        <v>7.74984</v>
      </c>
      <c r="K99" s="4">
        <v>146266</v>
      </c>
      <c r="L99" s="2" t="s">
        <v>125</v>
      </c>
      <c r="M99" s="2">
        <f t="shared" si="15"/>
        <v>12.627337566371454</v>
      </c>
      <c r="N99" s="2">
        <f t="shared" si="16"/>
        <v>0.1800103894210176</v>
      </c>
      <c r="O99" s="2">
        <f t="shared" si="17"/>
        <v>2.9899328859060397</v>
      </c>
      <c r="P99" s="2">
        <f t="shared" si="18"/>
        <v>0.02875137353846154</v>
      </c>
      <c r="Q99" s="2">
        <f t="shared" si="19"/>
        <v>13.604505099340278</v>
      </c>
      <c r="R99" s="2">
        <f t="shared" si="24"/>
        <v>0.0009821087574809462</v>
      </c>
      <c r="S99" s="2">
        <f t="shared" si="23"/>
        <v>0.05982905982905983</v>
      </c>
      <c r="T99" s="2">
        <f t="shared" si="25"/>
        <v>0.030953741462177834</v>
      </c>
      <c r="U99" s="2">
        <f t="shared" si="20"/>
        <v>2.481249967482948</v>
      </c>
      <c r="V99" s="2">
        <f t="shared" si="21"/>
        <v>0.9462387407752095</v>
      </c>
      <c r="W99" s="3">
        <f t="shared" si="22"/>
        <v>32.94979093288412</v>
      </c>
      <c r="X99" s="7" t="s">
        <v>125</v>
      </c>
      <c r="Y99" s="3">
        <v>98</v>
      </c>
    </row>
    <row r="100" spans="1:25" ht="12.75">
      <c r="A100" s="2" t="s">
        <v>126</v>
      </c>
      <c r="B100" s="2">
        <v>21.16269</v>
      </c>
      <c r="C100" s="2">
        <v>4.24165018823323</v>
      </c>
      <c r="D100" s="4">
        <v>368</v>
      </c>
      <c r="E100" s="2">
        <v>0.646088</v>
      </c>
      <c r="F100" s="5">
        <v>1363</v>
      </c>
      <c r="G100" s="6">
        <v>1451213</v>
      </c>
      <c r="H100" s="2">
        <v>35</v>
      </c>
      <c r="I100" s="2">
        <v>34213406</v>
      </c>
      <c r="J100" s="2">
        <v>2.920257</v>
      </c>
      <c r="K100" s="4">
        <v>6753</v>
      </c>
      <c r="L100" s="2" t="s">
        <v>126</v>
      </c>
      <c r="M100" s="2">
        <f t="shared" si="15"/>
        <v>9.08831118040839</v>
      </c>
      <c r="N100" s="2">
        <f t="shared" si="16"/>
        <v>1.017996045175975</v>
      </c>
      <c r="O100" s="2">
        <f t="shared" si="17"/>
        <v>6.885906040268456</v>
      </c>
      <c r="P100" s="2">
        <f t="shared" si="18"/>
        <v>0.3975926153846154</v>
      </c>
      <c r="Q100" s="2">
        <f t="shared" si="19"/>
        <v>12.958741453352905</v>
      </c>
      <c r="R100" s="2">
        <f t="shared" si="24"/>
        <v>0.055863637999066997</v>
      </c>
      <c r="S100" s="2">
        <f t="shared" si="23"/>
        <v>0.29914529914529914</v>
      </c>
      <c r="T100" s="2">
        <f t="shared" si="25"/>
        <v>0.3117095454595508</v>
      </c>
      <c r="U100" s="2">
        <f t="shared" si="20"/>
        <v>0.9349725395997661</v>
      </c>
      <c r="V100" s="2">
        <f t="shared" si="21"/>
        <v>0.9975178798658266</v>
      </c>
      <c r="W100" s="3">
        <f t="shared" si="22"/>
        <v>32.94775623665985</v>
      </c>
      <c r="X100" s="7" t="s">
        <v>126</v>
      </c>
      <c r="Y100" s="3">
        <v>99</v>
      </c>
    </row>
    <row r="101" spans="1:25" ht="12.75">
      <c r="A101" s="2" t="s">
        <v>127</v>
      </c>
      <c r="B101" s="2">
        <v>30.11862</v>
      </c>
      <c r="C101" s="2">
        <v>0</v>
      </c>
      <c r="D101" s="4">
        <v>361</v>
      </c>
      <c r="E101" s="2">
        <v>0</v>
      </c>
      <c r="F101" s="5">
        <v>2604.4</v>
      </c>
      <c r="G101" s="6">
        <v>0</v>
      </c>
      <c r="H101" s="2">
        <v>0</v>
      </c>
      <c r="I101" s="2">
        <v>13627</v>
      </c>
      <c r="J101" s="2">
        <v>0</v>
      </c>
      <c r="K101" s="4">
        <v>360107</v>
      </c>
      <c r="L101" s="2" t="s">
        <v>127</v>
      </c>
      <c r="M101" s="2">
        <f t="shared" si="15"/>
        <v>12.934432762775984</v>
      </c>
      <c r="N101" s="2">
        <f t="shared" si="16"/>
        <v>0</v>
      </c>
      <c r="O101" s="2">
        <f t="shared" si="17"/>
        <v>7.09731543624161</v>
      </c>
      <c r="P101" s="2">
        <f t="shared" si="18"/>
        <v>0</v>
      </c>
      <c r="Q101" s="2">
        <f t="shared" si="19"/>
        <v>12.010378753567355</v>
      </c>
      <c r="R101" s="2">
        <f t="shared" si="24"/>
        <v>0</v>
      </c>
      <c r="S101" s="2">
        <f t="shared" si="23"/>
        <v>0</v>
      </c>
      <c r="T101" s="2">
        <f t="shared" si="25"/>
        <v>8.331955038988314E-05</v>
      </c>
      <c r="U101" s="2">
        <f t="shared" si="20"/>
        <v>0</v>
      </c>
      <c r="V101" s="2">
        <f t="shared" si="21"/>
        <v>0.8676397400922865</v>
      </c>
      <c r="W101" s="3">
        <f t="shared" si="22"/>
        <v>32.90985001222763</v>
      </c>
      <c r="X101" s="7" t="s">
        <v>127</v>
      </c>
      <c r="Y101" s="3">
        <v>100</v>
      </c>
    </row>
    <row r="102" spans="1:25" ht="12.75">
      <c r="A102" s="2" t="s">
        <v>128</v>
      </c>
      <c r="B102" s="2">
        <v>9.361718</v>
      </c>
      <c r="C102" s="2">
        <v>2.30038506135892</v>
      </c>
      <c r="D102" s="4">
        <v>174</v>
      </c>
      <c r="E102" s="2">
        <v>0.1759969</v>
      </c>
      <c r="F102" s="5">
        <v>1003.7</v>
      </c>
      <c r="G102" s="6">
        <v>427905</v>
      </c>
      <c r="H102" s="2">
        <v>8</v>
      </c>
      <c r="I102" s="2">
        <v>18601451</v>
      </c>
      <c r="J102" s="2">
        <v>0.3801921</v>
      </c>
      <c r="K102" s="4">
        <v>5271</v>
      </c>
      <c r="L102" s="2" t="s">
        <v>128</v>
      </c>
      <c r="M102" s="2">
        <f t="shared" si="15"/>
        <v>4.020387123150718</v>
      </c>
      <c r="N102" s="2">
        <f t="shared" si="16"/>
        <v>0.5520924147261408</v>
      </c>
      <c r="O102" s="2">
        <f t="shared" si="17"/>
        <v>12.744966442953022</v>
      </c>
      <c r="P102" s="2">
        <f t="shared" si="18"/>
        <v>0.10830578461538462</v>
      </c>
      <c r="Q102" s="2">
        <f t="shared" si="19"/>
        <v>13.23322729033772</v>
      </c>
      <c r="R102" s="2">
        <f t="shared" si="24"/>
        <v>0.016471965189114736</v>
      </c>
      <c r="S102" s="2">
        <f t="shared" si="23"/>
        <v>0.06837606837606838</v>
      </c>
      <c r="T102" s="2">
        <f t="shared" si="25"/>
        <v>0.16945439767881063</v>
      </c>
      <c r="U102" s="2">
        <f t="shared" si="20"/>
        <v>0.1217253047498108</v>
      </c>
      <c r="V102" s="2">
        <f t="shared" si="21"/>
        <v>0.9980626010325443</v>
      </c>
      <c r="W102" s="3">
        <f t="shared" si="22"/>
        <v>32.03306939280933</v>
      </c>
      <c r="X102" s="7" t="s">
        <v>128</v>
      </c>
      <c r="Y102" s="3">
        <v>101</v>
      </c>
    </row>
    <row r="103" spans="1:25" ht="12.75">
      <c r="A103" s="2" t="s">
        <v>129</v>
      </c>
      <c r="B103" s="2">
        <v>21.68262</v>
      </c>
      <c r="C103" s="2">
        <v>3.03085104726041</v>
      </c>
      <c r="D103" s="4">
        <v>457</v>
      </c>
      <c r="E103" s="2">
        <v>5.281054</v>
      </c>
      <c r="F103" s="5">
        <v>3105.8</v>
      </c>
      <c r="G103" s="6">
        <v>245189</v>
      </c>
      <c r="H103" s="2">
        <v>7</v>
      </c>
      <c r="I103" s="2">
        <v>8089774</v>
      </c>
      <c r="J103" s="2">
        <v>7.638687</v>
      </c>
      <c r="K103" s="4">
        <v>1942919</v>
      </c>
      <c r="L103" s="2" t="s">
        <v>129</v>
      </c>
      <c r="M103" s="2">
        <f t="shared" si="15"/>
        <v>9.311594970513982</v>
      </c>
      <c r="N103" s="2">
        <f t="shared" si="16"/>
        <v>0.7274042513424984</v>
      </c>
      <c r="O103" s="2">
        <f t="shared" si="17"/>
        <v>4.197986577181208</v>
      </c>
      <c r="P103" s="2">
        <f t="shared" si="18"/>
        <v>3.249879384615385</v>
      </c>
      <c r="Q103" s="2">
        <f t="shared" si="19"/>
        <v>11.627336174485292</v>
      </c>
      <c r="R103" s="2">
        <f t="shared" si="24"/>
        <v>0.009438414304001714</v>
      </c>
      <c r="S103" s="2">
        <f t="shared" si="23"/>
        <v>0.05982905982905983</v>
      </c>
      <c r="T103" s="2">
        <f t="shared" si="25"/>
        <v>0.07367266085863612</v>
      </c>
      <c r="U103" s="2">
        <f t="shared" si="20"/>
        <v>2.445662345333893</v>
      </c>
      <c r="V103" s="2">
        <f t="shared" si="21"/>
        <v>0.2858643019446031</v>
      </c>
      <c r="W103" s="3">
        <f t="shared" si="22"/>
        <v>31.98866814040856</v>
      </c>
      <c r="X103" s="7" t="s">
        <v>129</v>
      </c>
      <c r="Y103" s="3">
        <v>102</v>
      </c>
    </row>
    <row r="104" spans="1:25" ht="12.75">
      <c r="A104" s="2" t="s">
        <v>130</v>
      </c>
      <c r="B104" s="2">
        <v>21.87034</v>
      </c>
      <c r="C104" s="2">
        <v>2.53685072573866</v>
      </c>
      <c r="D104" s="4">
        <v>453</v>
      </c>
      <c r="E104" s="2">
        <v>4.345973</v>
      </c>
      <c r="F104" s="5">
        <v>1957.4</v>
      </c>
      <c r="G104" s="6">
        <v>35097</v>
      </c>
      <c r="H104" s="2">
        <v>5</v>
      </c>
      <c r="I104" s="2">
        <v>1383487</v>
      </c>
      <c r="J104" s="2">
        <v>4.352868</v>
      </c>
      <c r="K104" s="4">
        <v>82175</v>
      </c>
      <c r="L104" s="2" t="s">
        <v>130</v>
      </c>
      <c r="M104" s="2">
        <f t="shared" si="15"/>
        <v>9.392211270936388</v>
      </c>
      <c r="N104" s="2">
        <f t="shared" si="16"/>
        <v>0.6088441741772784</v>
      </c>
      <c r="O104" s="2">
        <f t="shared" si="17"/>
        <v>4.318791946308724</v>
      </c>
      <c r="P104" s="2">
        <f t="shared" si="18"/>
        <v>2.674444923076923</v>
      </c>
      <c r="Q104" s="2">
        <f t="shared" si="19"/>
        <v>12.504651886128375</v>
      </c>
      <c r="R104" s="2">
        <f t="shared" si="24"/>
        <v>0.0013510395116728244</v>
      </c>
      <c r="S104" s="2">
        <f t="shared" si="23"/>
        <v>0.042735042735042736</v>
      </c>
      <c r="T104" s="2">
        <f t="shared" si="25"/>
        <v>0.012565397338785042</v>
      </c>
      <c r="U104" s="2">
        <f t="shared" si="20"/>
        <v>1.3936485893202395</v>
      </c>
      <c r="V104" s="2">
        <f t="shared" si="21"/>
        <v>0.9697959096659705</v>
      </c>
      <c r="W104" s="3">
        <f t="shared" si="22"/>
        <v>31.9190401791994</v>
      </c>
      <c r="X104" s="7" t="s">
        <v>130</v>
      </c>
      <c r="Y104" s="3">
        <v>103</v>
      </c>
    </row>
    <row r="105" spans="1:25" ht="12.75">
      <c r="A105" s="2" t="s">
        <v>131</v>
      </c>
      <c r="B105" s="2">
        <v>17.56343</v>
      </c>
      <c r="C105" s="2">
        <v>2.41465332118541</v>
      </c>
      <c r="D105" s="4">
        <v>381</v>
      </c>
      <c r="E105" s="2">
        <v>2.03602</v>
      </c>
      <c r="F105" s="5">
        <v>785.3</v>
      </c>
      <c r="G105" s="6">
        <v>280267</v>
      </c>
      <c r="H105" s="2">
        <v>4</v>
      </c>
      <c r="I105" s="2">
        <v>11606925</v>
      </c>
      <c r="J105" s="2">
        <v>3.59699</v>
      </c>
      <c r="K105" s="4">
        <v>8998</v>
      </c>
      <c r="L105" s="2" t="s">
        <v>131</v>
      </c>
      <c r="M105" s="2">
        <f t="shared" si="15"/>
        <v>7.542610000681393</v>
      </c>
      <c r="N105" s="2">
        <f t="shared" si="16"/>
        <v>0.5795167970844984</v>
      </c>
      <c r="O105" s="2">
        <f t="shared" si="17"/>
        <v>6.493288590604027</v>
      </c>
      <c r="P105" s="2">
        <f t="shared" si="18"/>
        <v>1.2529353846153848</v>
      </c>
      <c r="Q105" s="2">
        <f t="shared" si="19"/>
        <v>13.400073120556153</v>
      </c>
      <c r="R105" s="2">
        <f t="shared" si="24"/>
        <v>0.010788722421232796</v>
      </c>
      <c r="S105" s="2">
        <f t="shared" si="23"/>
        <v>0.03418803418803419</v>
      </c>
      <c r="T105" s="2">
        <f t="shared" si="25"/>
        <v>0.10572071859850138</v>
      </c>
      <c r="U105" s="2">
        <f t="shared" si="20"/>
        <v>1.1516407203937744</v>
      </c>
      <c r="V105" s="2">
        <f t="shared" si="21"/>
        <v>0.9966927118366219</v>
      </c>
      <c r="W105" s="3">
        <f t="shared" si="22"/>
        <v>31.56745480097962</v>
      </c>
      <c r="X105" s="7" t="s">
        <v>131</v>
      </c>
      <c r="Y105" s="3">
        <v>104</v>
      </c>
    </row>
    <row r="106" spans="1:25" ht="12.75">
      <c r="A106" s="2" t="s">
        <v>132</v>
      </c>
      <c r="B106" s="2">
        <v>15.97384</v>
      </c>
      <c r="C106" s="2">
        <v>22.7315010469581</v>
      </c>
      <c r="D106" s="4">
        <v>533</v>
      </c>
      <c r="E106" s="2">
        <v>3.338118</v>
      </c>
      <c r="F106" s="5">
        <v>2664.4</v>
      </c>
      <c r="G106" s="6">
        <v>189871</v>
      </c>
      <c r="H106" s="2">
        <v>5</v>
      </c>
      <c r="I106" s="2">
        <v>835277</v>
      </c>
      <c r="J106" s="2">
        <v>7.718984</v>
      </c>
      <c r="K106" s="4">
        <v>566722</v>
      </c>
      <c r="L106" s="2" t="s">
        <v>132</v>
      </c>
      <c r="M106" s="2">
        <f t="shared" si="15"/>
        <v>6.8599610288699</v>
      </c>
      <c r="N106" s="2">
        <f t="shared" si="16"/>
        <v>5.455560251269945</v>
      </c>
      <c r="O106" s="2">
        <f t="shared" si="17"/>
        <v>1.90268456375839</v>
      </c>
      <c r="P106" s="2">
        <f t="shared" si="18"/>
        <v>2.0542264615384616</v>
      </c>
      <c r="Q106" s="2">
        <f t="shared" si="19"/>
        <v>11.964541987023829</v>
      </c>
      <c r="R106" s="2">
        <f t="shared" si="24"/>
        <v>0.00730897863409496</v>
      </c>
      <c r="S106" s="2">
        <f t="shared" si="23"/>
        <v>0.042735042735042736</v>
      </c>
      <c r="T106" s="2">
        <f t="shared" si="25"/>
        <v>0.007570142448229723</v>
      </c>
      <c r="U106" s="2">
        <f t="shared" si="20"/>
        <v>2.471370866882593</v>
      </c>
      <c r="V106" s="2">
        <f t="shared" si="21"/>
        <v>0.7916967145447903</v>
      </c>
      <c r="W106" s="3">
        <f t="shared" si="22"/>
        <v>31.55765603770528</v>
      </c>
      <c r="X106" s="7" t="s">
        <v>132</v>
      </c>
      <c r="Y106" s="3">
        <v>105</v>
      </c>
    </row>
    <row r="107" spans="1:25" ht="12.75">
      <c r="A107" s="2" t="s">
        <v>133</v>
      </c>
      <c r="B107" s="2">
        <v>12.05854</v>
      </c>
      <c r="C107" s="2">
        <v>0.365666055422415</v>
      </c>
      <c r="D107" s="4">
        <v>287</v>
      </c>
      <c r="E107" s="2">
        <v>0.6325301</v>
      </c>
      <c r="F107" s="5">
        <v>686.5</v>
      </c>
      <c r="G107" s="6">
        <v>47041</v>
      </c>
      <c r="H107" s="2">
        <v>3</v>
      </c>
      <c r="I107" s="2">
        <v>12864470</v>
      </c>
      <c r="J107" s="2">
        <v>5.391311</v>
      </c>
      <c r="K107" s="4">
        <v>4311</v>
      </c>
      <c r="L107" s="2" t="s">
        <v>133</v>
      </c>
      <c r="M107" s="2">
        <f t="shared" si="15"/>
        <v>5.178536561344601</v>
      </c>
      <c r="N107" s="2">
        <f t="shared" si="16"/>
        <v>0.0877598533013796</v>
      </c>
      <c r="O107" s="2">
        <f t="shared" si="17"/>
        <v>9.332214765100673</v>
      </c>
      <c r="P107" s="2">
        <f t="shared" si="18"/>
        <v>0.3892492923076923</v>
      </c>
      <c r="Q107" s="2">
        <f t="shared" si="19"/>
        <v>13.47555099613116</v>
      </c>
      <c r="R107" s="2">
        <f t="shared" si="24"/>
        <v>0.0018108171544177945</v>
      </c>
      <c r="S107" s="2">
        <f t="shared" si="23"/>
        <v>0.02564102564102564</v>
      </c>
      <c r="T107" s="2">
        <f t="shared" si="25"/>
        <v>0.1171793892016341</v>
      </c>
      <c r="U107" s="2">
        <f t="shared" si="20"/>
        <v>1.7261246997925712</v>
      </c>
      <c r="V107" s="2">
        <f t="shared" si="21"/>
        <v>0.9984154568490416</v>
      </c>
      <c r="W107" s="3">
        <f t="shared" si="22"/>
        <v>31.3324828568242</v>
      </c>
      <c r="X107" s="7" t="s">
        <v>133</v>
      </c>
      <c r="Y107" s="3">
        <v>106</v>
      </c>
    </row>
    <row r="108" spans="1:25" ht="12.75">
      <c r="A108" s="2" t="s">
        <v>135</v>
      </c>
      <c r="B108" s="2">
        <v>27.92088</v>
      </c>
      <c r="C108" s="2">
        <v>0</v>
      </c>
      <c r="D108" s="4">
        <v>501</v>
      </c>
      <c r="E108" s="2">
        <v>1.69856</v>
      </c>
      <c r="F108" s="5">
        <v>817.6</v>
      </c>
      <c r="G108" s="6">
        <v>0</v>
      </c>
      <c r="H108" s="2">
        <v>0</v>
      </c>
      <c r="I108" s="2">
        <v>155166</v>
      </c>
      <c r="J108" s="2">
        <v>2.891748</v>
      </c>
      <c r="K108" s="4">
        <v>9368</v>
      </c>
      <c r="L108" s="2" t="s">
        <v>135</v>
      </c>
      <c r="M108" s="2">
        <f t="shared" si="15"/>
        <v>11.99061394703797</v>
      </c>
      <c r="N108" s="2">
        <f t="shared" si="16"/>
        <v>0</v>
      </c>
      <c r="O108" s="2">
        <f t="shared" si="17"/>
        <v>2.869127516778523</v>
      </c>
      <c r="P108" s="2">
        <f t="shared" si="18"/>
        <v>1.0452676923076925</v>
      </c>
      <c r="Q108" s="2">
        <f t="shared" si="19"/>
        <v>13.375397661233556</v>
      </c>
      <c r="R108" s="2">
        <f t="shared" si="24"/>
        <v>0</v>
      </c>
      <c r="S108" s="2">
        <f t="shared" si="23"/>
        <v>0</v>
      </c>
      <c r="T108" s="2">
        <f t="shared" si="25"/>
        <v>0.0013730139776245366</v>
      </c>
      <c r="U108" s="2">
        <f t="shared" si="20"/>
        <v>0.9258448730514283</v>
      </c>
      <c r="V108" s="2">
        <f t="shared" si="21"/>
        <v>0.9965567153240136</v>
      </c>
      <c r="W108" s="3">
        <f t="shared" si="22"/>
        <v>31.20418141971081</v>
      </c>
      <c r="X108" s="7" t="s">
        <v>134</v>
      </c>
      <c r="Y108" s="3">
        <v>107</v>
      </c>
    </row>
    <row r="109" spans="1:25" ht="12.75">
      <c r="A109" s="2" t="s">
        <v>136</v>
      </c>
      <c r="B109" s="2">
        <v>18.55384</v>
      </c>
      <c r="C109" s="2">
        <v>1.52556890624439</v>
      </c>
      <c r="D109" s="4">
        <v>439</v>
      </c>
      <c r="E109" s="2">
        <v>6.523045</v>
      </c>
      <c r="F109" s="5">
        <v>4921.6</v>
      </c>
      <c r="G109" s="6">
        <v>886153</v>
      </c>
      <c r="H109" s="2">
        <v>16</v>
      </c>
      <c r="I109" s="2">
        <v>58086724</v>
      </c>
      <c r="J109" s="2">
        <v>7.633803</v>
      </c>
      <c r="K109" s="4">
        <v>1902000</v>
      </c>
      <c r="L109" s="2" t="s">
        <v>136</v>
      </c>
      <c r="M109" s="2">
        <f t="shared" si="15"/>
        <v>7.967941292506217</v>
      </c>
      <c r="N109" s="2">
        <f t="shared" si="16"/>
        <v>0.36613653749865366</v>
      </c>
      <c r="O109" s="2">
        <f t="shared" si="17"/>
        <v>4.741610738255034</v>
      </c>
      <c r="P109" s="2">
        <f t="shared" si="18"/>
        <v>4.014181538461538</v>
      </c>
      <c r="Q109" s="2">
        <f t="shared" si="19"/>
        <v>10.24016282965639</v>
      </c>
      <c r="R109" s="2">
        <f t="shared" si="24"/>
        <v>0.03411196730168984</v>
      </c>
      <c r="S109" s="2">
        <f t="shared" si="23"/>
        <v>0.13675213675213677</v>
      </c>
      <c r="T109" s="2">
        <f t="shared" si="25"/>
        <v>0.529241711040774</v>
      </c>
      <c r="U109" s="2">
        <f t="shared" si="20"/>
        <v>2.444098645329611</v>
      </c>
      <c r="V109" s="2">
        <f t="shared" si="21"/>
        <v>0.3009044135646597</v>
      </c>
      <c r="W109" s="3">
        <f t="shared" si="22"/>
        <v>30.775141810366705</v>
      </c>
      <c r="X109" s="7" t="s">
        <v>136</v>
      </c>
      <c r="Y109" s="3">
        <v>108</v>
      </c>
    </row>
    <row r="110" spans="1:25" ht="12.75">
      <c r="A110" s="2" t="s">
        <v>138</v>
      </c>
      <c r="B110" s="2">
        <v>14.23695</v>
      </c>
      <c r="C110" s="2">
        <v>1.17739995024325</v>
      </c>
      <c r="D110" s="4">
        <v>379</v>
      </c>
      <c r="E110" s="2">
        <v>5.583798</v>
      </c>
      <c r="F110" s="5">
        <v>2649.9</v>
      </c>
      <c r="G110" s="6">
        <v>46711</v>
      </c>
      <c r="H110" s="2">
        <v>5</v>
      </c>
      <c r="I110" s="2">
        <v>3967301</v>
      </c>
      <c r="J110" s="2">
        <v>3.942484</v>
      </c>
      <c r="K110" s="4">
        <v>14964</v>
      </c>
      <c r="L110" s="2" t="s">
        <v>139</v>
      </c>
      <c r="M110" s="2">
        <f t="shared" si="15"/>
        <v>6.114054114099635</v>
      </c>
      <c r="N110" s="2">
        <f t="shared" si="16"/>
        <v>0.28257598805838</v>
      </c>
      <c r="O110" s="2">
        <f t="shared" si="17"/>
        <v>6.553691275167784</v>
      </c>
      <c r="P110" s="2">
        <f t="shared" si="18"/>
        <v>3.4361833846153846</v>
      </c>
      <c r="Q110" s="2">
        <f t="shared" si="19"/>
        <v>11.975619205605181</v>
      </c>
      <c r="R110" s="2">
        <f t="shared" si="24"/>
        <v>0.0017981139877980823</v>
      </c>
      <c r="S110" s="2">
        <f t="shared" si="23"/>
        <v>0.042735042735042736</v>
      </c>
      <c r="T110" s="2">
        <f t="shared" si="25"/>
        <v>0.036108947291878385</v>
      </c>
      <c r="U110" s="2">
        <f t="shared" si="20"/>
        <v>1.2622568074698373</v>
      </c>
      <c r="V110" s="2">
        <f t="shared" si="21"/>
        <v>0.9944998599603478</v>
      </c>
      <c r="W110" s="3">
        <f t="shared" si="22"/>
        <v>30.69952273899127</v>
      </c>
      <c r="X110" s="7" t="s">
        <v>137</v>
      </c>
      <c r="Y110" s="3">
        <v>109</v>
      </c>
    </row>
    <row r="111" spans="1:25" ht="12.75">
      <c r="A111" s="2" t="s">
        <v>140</v>
      </c>
      <c r="B111" s="2">
        <v>5.436912</v>
      </c>
      <c r="C111" s="2">
        <v>0.867901514301264</v>
      </c>
      <c r="D111" s="4">
        <v>443</v>
      </c>
      <c r="E111" s="2">
        <v>9.215099</v>
      </c>
      <c r="F111" s="5">
        <v>339.2</v>
      </c>
      <c r="G111" s="6">
        <v>8197</v>
      </c>
      <c r="H111" s="2">
        <v>2</v>
      </c>
      <c r="I111" s="2">
        <v>944462</v>
      </c>
      <c r="J111" s="2">
        <v>8.858634</v>
      </c>
      <c r="K111" s="4">
        <v>19901</v>
      </c>
      <c r="L111" s="2" t="s">
        <v>140</v>
      </c>
      <c r="M111" s="2">
        <f t="shared" si="15"/>
        <v>2.334880306638548</v>
      </c>
      <c r="N111" s="2">
        <f t="shared" si="16"/>
        <v>0.20829636343230337</v>
      </c>
      <c r="O111" s="2">
        <f t="shared" si="17"/>
        <v>4.620805369127517</v>
      </c>
      <c r="P111" s="2">
        <f t="shared" si="18"/>
        <v>5.670830153846154</v>
      </c>
      <c r="Q111" s="2">
        <f t="shared" si="19"/>
        <v>13.740869479807268</v>
      </c>
      <c r="R111" s="2">
        <f t="shared" si="24"/>
        <v>0.00031553895994478564</v>
      </c>
      <c r="S111" s="2">
        <f t="shared" si="23"/>
        <v>0.017094017094017096</v>
      </c>
      <c r="T111" s="2">
        <f t="shared" si="25"/>
        <v>0.008565029271208658</v>
      </c>
      <c r="U111" s="2">
        <f t="shared" si="20"/>
        <v>2.83625020960992</v>
      </c>
      <c r="V111" s="2">
        <f t="shared" si="21"/>
        <v>0.9926852254123819</v>
      </c>
      <c r="W111" s="3">
        <f t="shared" si="22"/>
        <v>30.43059169319926</v>
      </c>
      <c r="X111" s="7" t="s">
        <v>140</v>
      </c>
      <c r="Y111" s="3">
        <v>110</v>
      </c>
    </row>
    <row r="112" spans="1:25" ht="12.75">
      <c r="A112" s="2" t="s">
        <v>141</v>
      </c>
      <c r="B112" s="2">
        <v>30.91258</v>
      </c>
      <c r="C112" s="2">
        <v>0.262582051521387</v>
      </c>
      <c r="D112" s="4">
        <v>501</v>
      </c>
      <c r="E112" s="2">
        <v>0.1258177</v>
      </c>
      <c r="F112" s="5">
        <v>1512</v>
      </c>
      <c r="G112" s="6">
        <v>42788</v>
      </c>
      <c r="H112" s="2">
        <v>3</v>
      </c>
      <c r="I112" s="2">
        <v>16295097</v>
      </c>
      <c r="J112" s="2">
        <v>0</v>
      </c>
      <c r="K112" s="4">
        <v>199616</v>
      </c>
      <c r="L112" s="2" t="s">
        <v>141</v>
      </c>
      <c r="M112" s="2">
        <f t="shared" si="15"/>
        <v>13.275398658170051</v>
      </c>
      <c r="N112" s="2">
        <f t="shared" si="16"/>
        <v>0.06301969236513288</v>
      </c>
      <c r="O112" s="2">
        <f t="shared" si="17"/>
        <v>2.869127516778523</v>
      </c>
      <c r="P112" s="2">
        <f t="shared" si="18"/>
        <v>0.07742627692307692</v>
      </c>
      <c r="Q112" s="2">
        <f t="shared" si="19"/>
        <v>12.844913483103149</v>
      </c>
      <c r="R112" s="2">
        <f t="shared" si="24"/>
        <v>0.0016471002828007183</v>
      </c>
      <c r="S112" s="2">
        <f t="shared" si="23"/>
        <v>0.02564102564102564</v>
      </c>
      <c r="T112" s="2">
        <f t="shared" si="25"/>
        <v>0.1484390457190656</v>
      </c>
      <c r="U112" s="2">
        <f t="shared" si="20"/>
        <v>0</v>
      </c>
      <c r="V112" s="2">
        <f t="shared" si="21"/>
        <v>0.9266295138896546</v>
      </c>
      <c r="W112" s="3">
        <f t="shared" si="22"/>
        <v>30.232242312872476</v>
      </c>
      <c r="X112" s="7" t="s">
        <v>141</v>
      </c>
      <c r="Y112" s="3">
        <v>111</v>
      </c>
    </row>
    <row r="113" spans="1:25" ht="12.75">
      <c r="A113" s="2" t="s">
        <v>142</v>
      </c>
      <c r="B113" s="2">
        <v>33.18029</v>
      </c>
      <c r="C113" s="2">
        <v>0</v>
      </c>
      <c r="D113" s="4">
        <v>515</v>
      </c>
      <c r="E113" s="2">
        <v>0</v>
      </c>
      <c r="F113" s="5">
        <v>1943.4</v>
      </c>
      <c r="G113" s="6">
        <v>0</v>
      </c>
      <c r="H113" s="2">
        <v>0</v>
      </c>
      <c r="I113" s="2">
        <v>158468</v>
      </c>
      <c r="J113" s="2">
        <v>0</v>
      </c>
      <c r="K113" s="4">
        <v>172202</v>
      </c>
      <c r="L113" s="2" t="s">
        <v>142</v>
      </c>
      <c r="M113" s="2">
        <f t="shared" si="15"/>
        <v>14.249266070437768</v>
      </c>
      <c r="N113" s="2">
        <f t="shared" si="16"/>
        <v>0</v>
      </c>
      <c r="O113" s="2">
        <f t="shared" si="17"/>
        <v>2.4463087248322157</v>
      </c>
      <c r="P113" s="2">
        <f t="shared" si="18"/>
        <v>0</v>
      </c>
      <c r="Q113" s="2">
        <f t="shared" si="19"/>
        <v>12.515347131655199</v>
      </c>
      <c r="R113" s="2">
        <f t="shared" si="24"/>
        <v>0</v>
      </c>
      <c r="S113" s="2">
        <f t="shared" si="23"/>
        <v>0</v>
      </c>
      <c r="T113" s="2">
        <f t="shared" si="25"/>
        <v>0.0014031015930431054</v>
      </c>
      <c r="U113" s="2">
        <f t="shared" si="20"/>
        <v>0</v>
      </c>
      <c r="V113" s="2">
        <f t="shared" si="21"/>
        <v>0.9367057527995066</v>
      </c>
      <c r="W113" s="3">
        <f t="shared" si="22"/>
        <v>30.14903078131773</v>
      </c>
      <c r="X113" s="7" t="s">
        <v>142</v>
      </c>
      <c r="Y113" s="3">
        <v>112</v>
      </c>
    </row>
    <row r="114" spans="1:25" ht="12.75">
      <c r="A114" s="2" t="s">
        <v>143</v>
      </c>
      <c r="B114" s="2">
        <v>15.72823</v>
      </c>
      <c r="C114" s="2">
        <v>1.70171033469927</v>
      </c>
      <c r="D114" s="4">
        <v>405</v>
      </c>
      <c r="E114" s="2">
        <v>3.26027</v>
      </c>
      <c r="F114" s="5">
        <v>1622.4</v>
      </c>
      <c r="G114" s="6">
        <v>34530</v>
      </c>
      <c r="H114" s="2">
        <v>4</v>
      </c>
      <c r="I114" s="2">
        <v>2029135</v>
      </c>
      <c r="J114" s="2">
        <v>4.304535</v>
      </c>
      <c r="K114" s="4">
        <v>41736</v>
      </c>
      <c r="L114" s="2" t="s">
        <v>143</v>
      </c>
      <c r="M114" s="2">
        <f t="shared" si="15"/>
        <v>6.75448388447001</v>
      </c>
      <c r="N114" s="2">
        <f t="shared" si="16"/>
        <v>0.4084104803278248</v>
      </c>
      <c r="O114" s="2">
        <f t="shared" si="17"/>
        <v>5.768456375838925</v>
      </c>
      <c r="P114" s="2">
        <f t="shared" si="18"/>
        <v>2.0063199999999997</v>
      </c>
      <c r="Q114" s="2">
        <f t="shared" si="19"/>
        <v>12.760573832663063</v>
      </c>
      <c r="R114" s="2">
        <f t="shared" si="24"/>
        <v>0.0013292131617535009</v>
      </c>
      <c r="S114" s="2">
        <f t="shared" si="23"/>
        <v>0.03418803418803419</v>
      </c>
      <c r="T114" s="2">
        <f t="shared" si="25"/>
        <v>0.018448501130356267</v>
      </c>
      <c r="U114" s="2">
        <f t="shared" si="20"/>
        <v>1.3781739144007117</v>
      </c>
      <c r="V114" s="2">
        <f t="shared" si="21"/>
        <v>0.9846595933777784</v>
      </c>
      <c r="W114" s="3">
        <f t="shared" si="22"/>
        <v>30.115043829558456</v>
      </c>
      <c r="X114" s="7" t="s">
        <v>143</v>
      </c>
      <c r="Y114" s="3">
        <v>113</v>
      </c>
    </row>
    <row r="115" spans="1:25" ht="12.75">
      <c r="A115" s="2" t="s">
        <v>144</v>
      </c>
      <c r="B115" s="2">
        <v>15.50529</v>
      </c>
      <c r="C115" s="2">
        <v>0.829208033483979</v>
      </c>
      <c r="D115" s="4">
        <v>331</v>
      </c>
      <c r="E115" s="2">
        <v>0.063584194</v>
      </c>
      <c r="F115" s="5">
        <v>509.2</v>
      </c>
      <c r="G115" s="6">
        <v>19124</v>
      </c>
      <c r="H115" s="2">
        <v>7</v>
      </c>
      <c r="I115" s="2">
        <v>2306297</v>
      </c>
      <c r="J115" s="2">
        <v>1.497799</v>
      </c>
      <c r="K115" s="4">
        <v>325681</v>
      </c>
      <c r="L115" s="2" t="s">
        <v>144</v>
      </c>
      <c r="M115" s="2">
        <f t="shared" si="15"/>
        <v>6.658742365099823</v>
      </c>
      <c r="N115" s="2">
        <f t="shared" si="16"/>
        <v>0.19900992803615494</v>
      </c>
      <c r="O115" s="2">
        <f t="shared" si="17"/>
        <v>8.003355704697988</v>
      </c>
      <c r="P115" s="2">
        <f t="shared" si="18"/>
        <v>0.03912873476923077</v>
      </c>
      <c r="Q115" s="2">
        <f t="shared" si="19"/>
        <v>13.610998641267278</v>
      </c>
      <c r="R115" s="2">
        <f t="shared" si="24"/>
        <v>0.0007361677528344615</v>
      </c>
      <c r="S115" s="2">
        <f t="shared" si="23"/>
        <v>0.05982905982905983</v>
      </c>
      <c r="T115" s="2">
        <f t="shared" si="25"/>
        <v>0.020973983766528707</v>
      </c>
      <c r="U115" s="2">
        <f t="shared" si="20"/>
        <v>0.4795471545278345</v>
      </c>
      <c r="V115" s="2">
        <f t="shared" si="21"/>
        <v>0.8802932966951377</v>
      </c>
      <c r="W115" s="3">
        <f t="shared" si="22"/>
        <v>29.952615036441866</v>
      </c>
      <c r="X115" s="7" t="s">
        <v>144</v>
      </c>
      <c r="Y115" s="3">
        <v>114</v>
      </c>
    </row>
    <row r="116" spans="1:25" ht="12.75">
      <c r="A116" s="2" t="s">
        <v>145</v>
      </c>
      <c r="B116" s="2">
        <v>26.44276</v>
      </c>
      <c r="C116" s="2">
        <v>9.22496534930704</v>
      </c>
      <c r="D116" s="4">
        <v>575</v>
      </c>
      <c r="E116" s="2">
        <v>2.020953</v>
      </c>
      <c r="F116" s="5">
        <v>4352.8</v>
      </c>
      <c r="G116" s="6">
        <v>3932978</v>
      </c>
      <c r="H116" s="2">
        <v>14</v>
      </c>
      <c r="I116" s="2">
        <v>42634068</v>
      </c>
      <c r="J116" s="2">
        <v>7.787708</v>
      </c>
      <c r="K116" s="4">
        <v>1321011</v>
      </c>
      <c r="L116" s="2" t="s">
        <v>145</v>
      </c>
      <c r="M116" s="2">
        <f t="shared" si="15"/>
        <v>11.355835734911569</v>
      </c>
      <c r="N116" s="2">
        <f t="shared" si="16"/>
        <v>2.2139916838336893</v>
      </c>
      <c r="O116" s="2">
        <f t="shared" si="17"/>
        <v>0.6342281879194627</v>
      </c>
      <c r="P116" s="2">
        <f t="shared" si="18"/>
        <v>1.2436633846153846</v>
      </c>
      <c r="Q116" s="2">
        <f t="shared" si="19"/>
        <v>10.674695376489012</v>
      </c>
      <c r="R116" s="2">
        <f t="shared" si="24"/>
        <v>0.1513978025626111</v>
      </c>
      <c r="S116" s="2">
        <f t="shared" si="23"/>
        <v>0.11965811965811966</v>
      </c>
      <c r="T116" s="2">
        <f t="shared" si="25"/>
        <v>0.388438085685401</v>
      </c>
      <c r="U116" s="2">
        <f t="shared" si="20"/>
        <v>2.4933740853703683</v>
      </c>
      <c r="V116" s="2">
        <f t="shared" si="21"/>
        <v>0.5144516510344188</v>
      </c>
      <c r="W116" s="3">
        <f t="shared" si="22"/>
        <v>29.789734112080037</v>
      </c>
      <c r="X116" s="7" t="s">
        <v>145</v>
      </c>
      <c r="Y116" s="3">
        <v>115</v>
      </c>
    </row>
    <row r="117" spans="1:25" ht="12.75">
      <c r="A117" s="2" t="s">
        <v>146</v>
      </c>
      <c r="B117" s="2">
        <v>1.006183</v>
      </c>
      <c r="C117" s="2">
        <v>0.117428792563895</v>
      </c>
      <c r="D117" s="4">
        <v>201</v>
      </c>
      <c r="E117" s="2">
        <v>0.2154613</v>
      </c>
      <c r="F117" s="5">
        <v>536.9</v>
      </c>
      <c r="G117" s="6">
        <v>11983</v>
      </c>
      <c r="H117" s="2">
        <v>2</v>
      </c>
      <c r="I117" s="2">
        <v>10204482</v>
      </c>
      <c r="J117" s="2">
        <v>7.856225</v>
      </c>
      <c r="K117" s="4">
        <v>332474</v>
      </c>
      <c r="L117" s="2" t="s">
        <v>146</v>
      </c>
      <c r="M117" s="2">
        <f t="shared" si="15"/>
        <v>0.43210500217301556</v>
      </c>
      <c r="N117" s="2">
        <f t="shared" si="16"/>
        <v>0.0281829102153348</v>
      </c>
      <c r="O117" s="2">
        <f t="shared" si="17"/>
        <v>11.929530201342281</v>
      </c>
      <c r="P117" s="2">
        <f t="shared" si="18"/>
        <v>0.13259156923076923</v>
      </c>
      <c r="Q117" s="2">
        <f t="shared" si="19"/>
        <v>13.58983733404635</v>
      </c>
      <c r="R117" s="2">
        <f t="shared" si="24"/>
        <v>0.0004612789260727542</v>
      </c>
      <c r="S117" s="2">
        <f t="shared" si="23"/>
        <v>0.017094017094017096</v>
      </c>
      <c r="T117" s="2">
        <f t="shared" si="25"/>
        <v>0.09294174657231602</v>
      </c>
      <c r="U117" s="2">
        <f t="shared" si="20"/>
        <v>2.515311029103662</v>
      </c>
      <c r="V117" s="2">
        <f t="shared" si="21"/>
        <v>0.8777964742352768</v>
      </c>
      <c r="W117" s="3">
        <f t="shared" si="22"/>
        <v>29.615851562939092</v>
      </c>
      <c r="X117" s="7" t="s">
        <v>146</v>
      </c>
      <c r="Y117" s="3">
        <v>116</v>
      </c>
    </row>
    <row r="118" spans="1:25" ht="12.75">
      <c r="A118" s="2" t="s">
        <v>147</v>
      </c>
      <c r="B118" s="2">
        <v>3.635796</v>
      </c>
      <c r="C118" s="2">
        <v>0.00558588526591664</v>
      </c>
      <c r="D118" s="4">
        <v>178</v>
      </c>
      <c r="E118" s="2">
        <v>0.9396145</v>
      </c>
      <c r="F118" s="5">
        <v>863</v>
      </c>
      <c r="G118" s="6">
        <v>98</v>
      </c>
      <c r="H118" s="2">
        <v>1</v>
      </c>
      <c r="I118" s="2">
        <v>1754422</v>
      </c>
      <c r="J118" s="2">
        <v>1.323763</v>
      </c>
      <c r="K118" s="4">
        <v>57699</v>
      </c>
      <c r="L118" s="2" t="s">
        <v>147</v>
      </c>
      <c r="M118" s="2">
        <f t="shared" si="15"/>
        <v>1.5613915544991728</v>
      </c>
      <c r="N118" s="2">
        <f t="shared" si="16"/>
        <v>0.0013406124638199934</v>
      </c>
      <c r="O118" s="2">
        <f t="shared" si="17"/>
        <v>12.624161073825501</v>
      </c>
      <c r="P118" s="2">
        <f t="shared" si="18"/>
        <v>0.5782243076923077</v>
      </c>
      <c r="Q118" s="2">
        <f t="shared" si="19"/>
        <v>13.340714507882286</v>
      </c>
      <c r="R118" s="2">
        <f t="shared" si="24"/>
        <v>3.772455541611442E-06</v>
      </c>
      <c r="S118" s="2">
        <f t="shared" si="23"/>
        <v>0.008547008547008548</v>
      </c>
      <c r="T118" s="2">
        <f t="shared" si="25"/>
        <v>0.01594533362748488</v>
      </c>
      <c r="U118" s="2">
        <f t="shared" si="20"/>
        <v>0.4238264145718015</v>
      </c>
      <c r="V118" s="2">
        <f t="shared" si="21"/>
        <v>0.9787922627540837</v>
      </c>
      <c r="W118" s="3">
        <f t="shared" si="22"/>
        <v>29.53294684831901</v>
      </c>
      <c r="X118" s="7" t="s">
        <v>147</v>
      </c>
      <c r="Y118" s="3">
        <v>117</v>
      </c>
    </row>
    <row r="119" spans="1:25" ht="12.75">
      <c r="A119" s="2" t="s">
        <v>148</v>
      </c>
      <c r="B119" s="2">
        <v>30.87659</v>
      </c>
      <c r="C119" s="2">
        <v>0.00236924661593586</v>
      </c>
      <c r="D119" s="4">
        <v>548</v>
      </c>
      <c r="E119" s="2">
        <v>0</v>
      </c>
      <c r="F119" s="5">
        <v>559.5</v>
      </c>
      <c r="G119" s="6">
        <v>202</v>
      </c>
      <c r="H119" s="2">
        <v>1</v>
      </c>
      <c r="I119" s="2">
        <v>8525917</v>
      </c>
      <c r="J119" s="2">
        <v>0.0042143296</v>
      </c>
      <c r="K119" s="4">
        <v>8852</v>
      </c>
      <c r="L119" s="2" t="s">
        <v>148</v>
      </c>
      <c r="M119" s="2">
        <f t="shared" si="15"/>
        <v>13.259942762942039</v>
      </c>
      <c r="N119" s="2">
        <f t="shared" si="16"/>
        <v>0.0005686191878246064</v>
      </c>
      <c r="O119" s="2">
        <f t="shared" si="17"/>
        <v>1.4496644295302012</v>
      </c>
      <c r="P119" s="2">
        <f t="shared" si="18"/>
        <v>0</v>
      </c>
      <c r="Q119" s="2">
        <f t="shared" si="19"/>
        <v>13.572572151981621</v>
      </c>
      <c r="R119" s="2">
        <f t="shared" si="24"/>
        <v>7.77587774903583E-06</v>
      </c>
      <c r="S119" s="2">
        <f t="shared" si="23"/>
        <v>0.008547008547008548</v>
      </c>
      <c r="T119" s="2">
        <f t="shared" si="25"/>
        <v>0.07764676832426329</v>
      </c>
      <c r="U119" s="2">
        <f t="shared" si="20"/>
        <v>0.0013492930412708425</v>
      </c>
      <c r="V119" s="2">
        <f t="shared" si="21"/>
        <v>0.9967463753253808</v>
      </c>
      <c r="W119" s="3">
        <f t="shared" si="22"/>
        <v>29.36704518475736</v>
      </c>
      <c r="X119" s="7" t="s">
        <v>148</v>
      </c>
      <c r="Y119" s="3">
        <v>118</v>
      </c>
    </row>
    <row r="120" spans="1:25" ht="12.75">
      <c r="A120" s="2" t="s">
        <v>149</v>
      </c>
      <c r="B120" s="2">
        <v>34.22344</v>
      </c>
      <c r="C120" s="2">
        <v>0.0256887804251493</v>
      </c>
      <c r="D120" s="4">
        <v>488</v>
      </c>
      <c r="E120" s="2">
        <v>0</v>
      </c>
      <c r="F120" s="5">
        <v>3870.6</v>
      </c>
      <c r="G120" s="6">
        <v>16</v>
      </c>
      <c r="H120" s="2">
        <v>1</v>
      </c>
      <c r="I120" s="2">
        <v>62284</v>
      </c>
      <c r="J120" s="2">
        <v>0.6132768</v>
      </c>
      <c r="K120" s="4">
        <v>2507474</v>
      </c>
      <c r="L120" s="2" t="s">
        <v>149</v>
      </c>
      <c r="M120" s="2">
        <f t="shared" si="15"/>
        <v>14.697246540209948</v>
      </c>
      <c r="N120" s="2">
        <f t="shared" si="16"/>
        <v>0.006165307302035832</v>
      </c>
      <c r="O120" s="2">
        <f t="shared" si="17"/>
        <v>3.2617449664429525</v>
      </c>
      <c r="P120" s="2">
        <f t="shared" si="18"/>
        <v>0</v>
      </c>
      <c r="Q120" s="2">
        <f t="shared" si="19"/>
        <v>11.043070190277149</v>
      </c>
      <c r="R120" s="2">
        <f t="shared" si="24"/>
        <v>6.159111088345212E-07</v>
      </c>
      <c r="S120" s="2">
        <f t="shared" si="23"/>
        <v>0.008547008547008548</v>
      </c>
      <c r="T120" s="2">
        <f t="shared" si="25"/>
        <v>0.0005266790608142646</v>
      </c>
      <c r="U120" s="2">
        <f t="shared" si="20"/>
        <v>0.1963515427490176</v>
      </c>
      <c r="V120" s="2">
        <f t="shared" si="21"/>
        <v>0.07835751498350763</v>
      </c>
      <c r="W120" s="3">
        <f t="shared" si="22"/>
        <v>29.29201036548354</v>
      </c>
      <c r="X120" s="7" t="s">
        <v>149</v>
      </c>
      <c r="Y120" s="3">
        <v>119</v>
      </c>
    </row>
    <row r="121" spans="1:25" ht="12.75">
      <c r="A121" s="2" t="s">
        <v>150</v>
      </c>
      <c r="B121" s="2">
        <v>15.07329</v>
      </c>
      <c r="C121" s="2">
        <v>0</v>
      </c>
      <c r="D121" s="4">
        <v>378</v>
      </c>
      <c r="E121" s="2">
        <v>3.971017</v>
      </c>
      <c r="F121" s="5">
        <v>2803.4</v>
      </c>
      <c r="G121" s="6">
        <v>0</v>
      </c>
      <c r="H121" s="2">
        <v>0</v>
      </c>
      <c r="I121" s="2">
        <v>223746</v>
      </c>
      <c r="J121" s="2">
        <v>3.232849</v>
      </c>
      <c r="K121" s="4">
        <v>289226</v>
      </c>
      <c r="L121" s="2" t="s">
        <v>150</v>
      </c>
      <c r="M121" s="2">
        <f t="shared" si="15"/>
        <v>6.473220088397929</v>
      </c>
      <c r="N121" s="2">
        <f t="shared" si="16"/>
        <v>0</v>
      </c>
      <c r="O121" s="2">
        <f t="shared" si="17"/>
        <v>6.5838926174496635</v>
      </c>
      <c r="P121" s="2">
        <f t="shared" si="18"/>
        <v>2.443702769230769</v>
      </c>
      <c r="Q121" s="2">
        <f t="shared" si="19"/>
        <v>11.85835347786466</v>
      </c>
      <c r="R121" s="2">
        <f t="shared" si="24"/>
        <v>0</v>
      </c>
      <c r="S121" s="2">
        <f t="shared" si="23"/>
        <v>0</v>
      </c>
      <c r="T121" s="2">
        <f t="shared" si="25"/>
        <v>0.00199791060554866</v>
      </c>
      <c r="U121" s="2">
        <f t="shared" si="20"/>
        <v>1.0350544625601665</v>
      </c>
      <c r="V121" s="2">
        <f t="shared" si="21"/>
        <v>0.8936926287684818</v>
      </c>
      <c r="W121" s="3">
        <f t="shared" si="22"/>
        <v>29.289913954877218</v>
      </c>
      <c r="X121" s="7" t="s">
        <v>150</v>
      </c>
      <c r="Y121" s="3">
        <v>120</v>
      </c>
    </row>
    <row r="122" spans="1:25" ht="12.75">
      <c r="A122" s="2" t="s">
        <v>152</v>
      </c>
      <c r="B122" s="2">
        <v>23</v>
      </c>
      <c r="C122" s="2">
        <v>0</v>
      </c>
      <c r="D122" s="4">
        <v>407</v>
      </c>
      <c r="E122" s="2">
        <v>0</v>
      </c>
      <c r="F122" s="5">
        <v>1790</v>
      </c>
      <c r="G122" s="6">
        <v>0</v>
      </c>
      <c r="H122" s="2">
        <v>0</v>
      </c>
      <c r="I122" s="2">
        <v>26203</v>
      </c>
      <c r="J122" s="2">
        <v>0</v>
      </c>
      <c r="K122" s="4">
        <v>56606</v>
      </c>
      <c r="L122" s="2" t="s">
        <v>152</v>
      </c>
      <c r="M122" s="2">
        <f t="shared" si="15"/>
        <v>9.877343435517552</v>
      </c>
      <c r="N122" s="2">
        <f t="shared" si="16"/>
        <v>0</v>
      </c>
      <c r="O122" s="2">
        <f t="shared" si="17"/>
        <v>5.708053691275168</v>
      </c>
      <c r="P122" s="2">
        <f t="shared" si="18"/>
        <v>0</v>
      </c>
      <c r="Q122" s="2">
        <f t="shared" si="19"/>
        <v>12.632536464784813</v>
      </c>
      <c r="R122" s="2">
        <f t="shared" si="24"/>
        <v>0</v>
      </c>
      <c r="S122" s="2">
        <f t="shared" si="23"/>
        <v>0</v>
      </c>
      <c r="T122" s="2">
        <f t="shared" si="25"/>
        <v>0.00019791126798646784</v>
      </c>
      <c r="U122" s="2">
        <f t="shared" si="20"/>
        <v>0</v>
      </c>
      <c r="V122" s="2">
        <f t="shared" si="21"/>
        <v>0.9791940038034916</v>
      </c>
      <c r="W122" s="3">
        <f t="shared" si="22"/>
        <v>29.197325506649012</v>
      </c>
      <c r="X122" s="7" t="s">
        <v>151</v>
      </c>
      <c r="Y122" s="3">
        <v>121</v>
      </c>
    </row>
    <row r="123" spans="1:25" ht="12.75">
      <c r="A123" s="2" t="s">
        <v>154</v>
      </c>
      <c r="B123" s="2">
        <v>8.773355</v>
      </c>
      <c r="C123" s="2">
        <v>2.33642644713539</v>
      </c>
      <c r="D123" s="4">
        <v>290</v>
      </c>
      <c r="E123" s="2">
        <v>0.224508</v>
      </c>
      <c r="F123" s="5">
        <v>273.9</v>
      </c>
      <c r="G123" s="6">
        <v>98084</v>
      </c>
      <c r="H123" s="2">
        <v>9</v>
      </c>
      <c r="I123" s="2">
        <v>4198035</v>
      </c>
      <c r="J123" s="2">
        <v>1.596958</v>
      </c>
      <c r="K123" s="4">
        <v>46370</v>
      </c>
      <c r="L123" s="2" t="s">
        <v>154</v>
      </c>
      <c r="M123" s="2">
        <f t="shared" si="15"/>
        <v>3.767714800726743</v>
      </c>
      <c r="N123" s="2">
        <f t="shared" si="16"/>
        <v>0.5607423473124936</v>
      </c>
      <c r="O123" s="2">
        <f t="shared" si="17"/>
        <v>9.241610738255034</v>
      </c>
      <c r="P123" s="2">
        <f t="shared" si="18"/>
        <v>0.13815876923076925</v>
      </c>
      <c r="Q123" s="2">
        <f t="shared" si="19"/>
        <v>13.790755160728805</v>
      </c>
      <c r="R123" s="2">
        <f t="shared" si="24"/>
        <v>0.0037756890749328234</v>
      </c>
      <c r="S123" s="2">
        <f t="shared" si="23"/>
        <v>0.07692307692307693</v>
      </c>
      <c r="T123" s="2">
        <f t="shared" si="25"/>
        <v>0.038211380924824505</v>
      </c>
      <c r="U123" s="2">
        <f t="shared" si="20"/>
        <v>0.5112946829317294</v>
      </c>
      <c r="V123" s="2">
        <f t="shared" si="21"/>
        <v>0.9829563289468944</v>
      </c>
      <c r="W123" s="3">
        <f t="shared" si="22"/>
        <v>29.112142975055303</v>
      </c>
      <c r="X123" s="7" t="s">
        <v>153</v>
      </c>
      <c r="Y123" s="3">
        <v>122</v>
      </c>
    </row>
    <row r="124" spans="1:25" ht="12.75">
      <c r="A124" s="2" t="s">
        <v>155</v>
      </c>
      <c r="B124" s="2">
        <v>25.03641</v>
      </c>
      <c r="C124" s="2">
        <v>2.02992362944667</v>
      </c>
      <c r="D124" s="4">
        <v>547</v>
      </c>
      <c r="E124" s="2">
        <v>5.701305</v>
      </c>
      <c r="F124" s="5">
        <v>7738.8</v>
      </c>
      <c r="G124" s="6">
        <v>715</v>
      </c>
      <c r="H124" s="2">
        <v>2</v>
      </c>
      <c r="I124" s="2">
        <v>35223</v>
      </c>
      <c r="J124" s="2">
        <v>13.01533</v>
      </c>
      <c r="K124" s="4">
        <v>1281394</v>
      </c>
      <c r="L124" s="2" t="s">
        <v>155</v>
      </c>
      <c r="M124" s="2">
        <f t="shared" si="15"/>
        <v>10.75187912880113</v>
      </c>
      <c r="N124" s="2">
        <f t="shared" si="16"/>
        <v>0.4871816710672008</v>
      </c>
      <c r="O124" s="2">
        <f t="shared" si="17"/>
        <v>1.479865771812081</v>
      </c>
      <c r="P124" s="2">
        <f t="shared" si="18"/>
        <v>3.5084953846153843</v>
      </c>
      <c r="Q124" s="2">
        <f t="shared" si="19"/>
        <v>8.087973851216038</v>
      </c>
      <c r="R124" s="2">
        <f aca="true" t="shared" si="26" ref="R124:R155">6*G124/155866648</f>
        <v>2.7523527676042666E-05</v>
      </c>
      <c r="S124" s="2">
        <f t="shared" si="23"/>
        <v>0.017094017094017096</v>
      </c>
      <c r="T124" s="2">
        <f aca="true" t="shared" si="27" ref="T124:T131">2*(I124-4483)/219492303</f>
        <v>0.0002801009382092091</v>
      </c>
      <c r="U124" s="2">
        <f t="shared" si="20"/>
        <v>4.167090822427281</v>
      </c>
      <c r="V124" s="2">
        <f t="shared" si="21"/>
        <v>0.529013201953351</v>
      </c>
      <c r="W124" s="3">
        <f t="shared" si="22"/>
        <v>29.02890147345237</v>
      </c>
      <c r="X124" s="7" t="s">
        <v>155</v>
      </c>
      <c r="Y124" s="3">
        <v>123</v>
      </c>
    </row>
    <row r="125" spans="1:25" ht="12.75">
      <c r="A125" s="2" t="s">
        <v>156</v>
      </c>
      <c r="B125" s="2">
        <v>30.23767</v>
      </c>
      <c r="C125" s="2">
        <v>0.166261119920252</v>
      </c>
      <c r="D125" s="4">
        <v>558</v>
      </c>
      <c r="E125" s="2">
        <v>0.076569602</v>
      </c>
      <c r="F125" s="5">
        <v>579.2</v>
      </c>
      <c r="G125" s="6">
        <v>44392</v>
      </c>
      <c r="H125" s="2">
        <v>3</v>
      </c>
      <c r="I125" s="2">
        <v>26700169</v>
      </c>
      <c r="J125" s="2">
        <v>0</v>
      </c>
      <c r="K125" s="4">
        <v>114480</v>
      </c>
      <c r="L125" s="2" t="s">
        <v>156</v>
      </c>
      <c r="M125" s="2">
        <f t="shared" si="15"/>
        <v>12.985558751297654</v>
      </c>
      <c r="N125" s="2">
        <f t="shared" si="16"/>
        <v>0.03990266878086048</v>
      </c>
      <c r="O125" s="2">
        <f t="shared" si="17"/>
        <v>1.1476510067114087</v>
      </c>
      <c r="P125" s="2">
        <f t="shared" si="18"/>
        <v>0.04711975507692308</v>
      </c>
      <c r="Q125" s="2">
        <f t="shared" si="19"/>
        <v>13.557522413633164</v>
      </c>
      <c r="R125" s="2">
        <f t="shared" si="26"/>
        <v>0.0017088453714613789</v>
      </c>
      <c r="S125" s="2">
        <f t="shared" si="23"/>
        <v>0.02564102564102564</v>
      </c>
      <c r="T125" s="2">
        <f t="shared" si="27"/>
        <v>0.2432494045132872</v>
      </c>
      <c r="U125" s="2">
        <f t="shared" si="20"/>
        <v>0</v>
      </c>
      <c r="V125" s="2">
        <f t="shared" si="21"/>
        <v>0.9579219438826931</v>
      </c>
      <c r="W125" s="3">
        <f t="shared" si="22"/>
        <v>29.00627581490847</v>
      </c>
      <c r="X125" s="7" t="s">
        <v>156</v>
      </c>
      <c r="Y125" s="3">
        <v>124</v>
      </c>
    </row>
    <row r="126" spans="1:25" ht="12.75">
      <c r="A126" s="2" t="s">
        <v>157</v>
      </c>
      <c r="B126" s="2">
        <v>30.8591</v>
      </c>
      <c r="C126" s="2">
        <v>0</v>
      </c>
      <c r="D126" s="4">
        <v>526</v>
      </c>
      <c r="E126" s="2">
        <v>0.1429592</v>
      </c>
      <c r="F126" s="5">
        <v>2024.3</v>
      </c>
      <c r="G126" s="6">
        <v>0</v>
      </c>
      <c r="H126" s="2">
        <v>0</v>
      </c>
      <c r="I126" s="2">
        <v>59506</v>
      </c>
      <c r="J126" s="2">
        <v>0.2492857</v>
      </c>
      <c r="K126" s="4">
        <v>45312</v>
      </c>
      <c r="L126" s="2" t="s">
        <v>157</v>
      </c>
      <c r="M126" s="2">
        <f t="shared" si="15"/>
        <v>13.2524316874339</v>
      </c>
      <c r="N126" s="2">
        <f t="shared" si="16"/>
        <v>0</v>
      </c>
      <c r="O126" s="2">
        <f t="shared" si="17"/>
        <v>2.1140939597315436</v>
      </c>
      <c r="P126" s="2">
        <f t="shared" si="18"/>
        <v>0.08797489230769232</v>
      </c>
      <c r="Q126" s="2">
        <f t="shared" si="19"/>
        <v>12.453543891432345</v>
      </c>
      <c r="R126" s="2">
        <f t="shared" si="26"/>
        <v>0</v>
      </c>
      <c r="S126" s="2">
        <f t="shared" si="23"/>
        <v>0</v>
      </c>
      <c r="T126" s="2">
        <f t="shared" si="27"/>
        <v>0.0005013661002955534</v>
      </c>
      <c r="U126" s="2">
        <f t="shared" si="20"/>
        <v>0.07981327808302674</v>
      </c>
      <c r="V126" s="2">
        <f t="shared" si="21"/>
        <v>0.9833452054613259</v>
      </c>
      <c r="W126" s="3">
        <f t="shared" si="22"/>
        <v>28.971704280550124</v>
      </c>
      <c r="X126" s="7" t="s">
        <v>157</v>
      </c>
      <c r="Y126" s="3">
        <v>125</v>
      </c>
    </row>
    <row r="127" spans="1:25" ht="12.75">
      <c r="A127" s="2" t="s">
        <v>158</v>
      </c>
      <c r="B127" s="2">
        <v>16.16883</v>
      </c>
      <c r="C127" s="2">
        <v>1.15366126160773</v>
      </c>
      <c r="D127" s="4">
        <v>459</v>
      </c>
      <c r="E127" s="2">
        <v>2.203458</v>
      </c>
      <c r="F127" s="5">
        <v>85.2</v>
      </c>
      <c r="G127" s="6">
        <v>34798</v>
      </c>
      <c r="H127" s="2">
        <v>9</v>
      </c>
      <c r="I127" s="2">
        <v>3016310</v>
      </c>
      <c r="J127" s="2">
        <v>3.460485</v>
      </c>
      <c r="K127" s="4">
        <v>25155</v>
      </c>
      <c r="L127" s="2" t="s">
        <v>158</v>
      </c>
      <c r="M127" s="2">
        <f t="shared" si="15"/>
        <v>6.943699428717359</v>
      </c>
      <c r="N127" s="2">
        <f t="shared" si="16"/>
        <v>0.2768787027858552</v>
      </c>
      <c r="O127" s="2">
        <f t="shared" si="17"/>
        <v>4.13758389261745</v>
      </c>
      <c r="P127" s="2">
        <f t="shared" si="18"/>
        <v>1.3559741538461538</v>
      </c>
      <c r="Q127" s="2">
        <f t="shared" si="19"/>
        <v>13.934911791508194</v>
      </c>
      <c r="R127" s="2">
        <f t="shared" si="26"/>
        <v>0.001339529672826479</v>
      </c>
      <c r="S127" s="2">
        <f t="shared" si="23"/>
        <v>0.07692307692307693</v>
      </c>
      <c r="T127" s="2">
        <f t="shared" si="27"/>
        <v>0.027443577372278063</v>
      </c>
      <c r="U127" s="2">
        <f t="shared" si="20"/>
        <v>1.1079362017441947</v>
      </c>
      <c r="V127" s="2">
        <f t="shared" si="21"/>
        <v>0.9907540749333433</v>
      </c>
      <c r="W127" s="3">
        <f t="shared" si="22"/>
        <v>28.85344443012073</v>
      </c>
      <c r="X127" s="7" t="s">
        <v>158</v>
      </c>
      <c r="Y127" s="3">
        <v>126</v>
      </c>
    </row>
    <row r="128" spans="1:25" ht="12.75">
      <c r="A128" s="2" t="s">
        <v>159</v>
      </c>
      <c r="B128" s="2">
        <v>25.74249</v>
      </c>
      <c r="C128" s="2">
        <v>0.901878045881374</v>
      </c>
      <c r="D128" s="4">
        <v>432</v>
      </c>
      <c r="E128" s="2">
        <v>0</v>
      </c>
      <c r="F128" s="5">
        <v>3323.5</v>
      </c>
      <c r="G128" s="6">
        <v>2428</v>
      </c>
      <c r="H128" s="2">
        <v>1</v>
      </c>
      <c r="I128" s="2">
        <v>269216</v>
      </c>
      <c r="J128" s="2">
        <v>0</v>
      </c>
      <c r="K128" s="4">
        <v>94570</v>
      </c>
      <c r="L128" s="2" t="s">
        <v>159</v>
      </c>
      <c r="M128" s="2">
        <f t="shared" si="15"/>
        <v>11.055104983277229</v>
      </c>
      <c r="N128" s="2">
        <f t="shared" si="16"/>
        <v>0.21645073101152973</v>
      </c>
      <c r="O128" s="2">
        <f t="shared" si="17"/>
        <v>4.953020134228189</v>
      </c>
      <c r="P128" s="2">
        <f t="shared" si="18"/>
        <v>0</v>
      </c>
      <c r="Q128" s="2">
        <f t="shared" si="19"/>
        <v>11.461025106543199</v>
      </c>
      <c r="R128" s="2">
        <f t="shared" si="26"/>
        <v>9.346451076563859E-05</v>
      </c>
      <c r="S128" s="2">
        <f t="shared" si="23"/>
        <v>0.008547008547008548</v>
      </c>
      <c r="T128" s="2">
        <f t="shared" si="27"/>
        <v>0.0024122303732901284</v>
      </c>
      <c r="U128" s="2">
        <f t="shared" si="20"/>
        <v>0</v>
      </c>
      <c r="V128" s="2">
        <f t="shared" si="21"/>
        <v>0.9652400264935909</v>
      </c>
      <c r="W128" s="3">
        <f t="shared" si="22"/>
        <v>28.6618936849848</v>
      </c>
      <c r="X128" s="7" t="s">
        <v>159</v>
      </c>
      <c r="Y128" s="3">
        <v>127</v>
      </c>
    </row>
    <row r="129" spans="1:25" ht="12.75">
      <c r="A129" s="2" t="s">
        <v>160</v>
      </c>
      <c r="B129" s="2">
        <v>18.74785</v>
      </c>
      <c r="C129" s="2">
        <v>4.32851946941042</v>
      </c>
      <c r="D129" s="4">
        <v>381</v>
      </c>
      <c r="E129" s="2">
        <v>0.7163085</v>
      </c>
      <c r="F129" s="5">
        <v>3770.3</v>
      </c>
      <c r="G129" s="6">
        <v>3564029</v>
      </c>
      <c r="H129" s="2">
        <v>22</v>
      </c>
      <c r="I129" s="2">
        <v>82338292</v>
      </c>
      <c r="J129" s="2">
        <v>0.5435267</v>
      </c>
      <c r="K129" s="4">
        <v>2119414</v>
      </c>
      <c r="L129" s="2" t="s">
        <v>160</v>
      </c>
      <c r="M129" s="2">
        <f t="shared" si="15"/>
        <v>8.05125883163338</v>
      </c>
      <c r="N129" s="2">
        <f t="shared" si="16"/>
        <v>1.0388446726585008</v>
      </c>
      <c r="O129" s="2">
        <f t="shared" si="17"/>
        <v>6.493288590604027</v>
      </c>
      <c r="P129" s="2">
        <f t="shared" si="18"/>
        <v>0.4408052307692308</v>
      </c>
      <c r="Q129" s="2">
        <f t="shared" si="19"/>
        <v>11.119693985015742</v>
      </c>
      <c r="R129" s="2">
        <f t="shared" si="26"/>
        <v>0.13719531583177436</v>
      </c>
      <c r="S129" s="2">
        <f t="shared" si="23"/>
        <v>0.18803418803418803</v>
      </c>
      <c r="T129" s="2">
        <f t="shared" si="27"/>
        <v>0.7502204667286214</v>
      </c>
      <c r="U129" s="2">
        <f t="shared" si="20"/>
        <v>0.17401979998311115</v>
      </c>
      <c r="V129" s="2">
        <f t="shared" si="21"/>
        <v>0.22099212763971066</v>
      </c>
      <c r="W129" s="3">
        <f t="shared" si="22"/>
        <v>28.614353208898283</v>
      </c>
      <c r="X129" s="7" t="s">
        <v>160</v>
      </c>
      <c r="Y129" s="3">
        <v>128</v>
      </c>
    </row>
    <row r="130" spans="1:25" ht="12.75">
      <c r="A130" s="2" t="s">
        <v>161</v>
      </c>
      <c r="B130" s="2">
        <v>17.90042</v>
      </c>
      <c r="C130" s="2">
        <v>1.94305919167489</v>
      </c>
      <c r="D130" s="4">
        <v>336</v>
      </c>
      <c r="E130" s="2">
        <v>0.1292958</v>
      </c>
      <c r="F130" s="5">
        <v>3146.3</v>
      </c>
      <c r="G130" s="6">
        <v>390793</v>
      </c>
      <c r="H130" s="2">
        <v>10</v>
      </c>
      <c r="I130" s="2">
        <v>20112254</v>
      </c>
      <c r="J130" s="2">
        <v>0</v>
      </c>
      <c r="K130" s="4">
        <v>1104424</v>
      </c>
      <c r="L130" s="2" t="s">
        <v>161</v>
      </c>
      <c r="M130" s="2">
        <f aca="true" t="shared" si="28" ref="M130:M193">15*B130/34.92842</f>
        <v>7.687330260000309</v>
      </c>
      <c r="N130" s="2">
        <f aca="true" t="shared" si="29" ref="N130:N193">24*C130/100</f>
        <v>0.4663342060019736</v>
      </c>
      <c r="O130" s="2">
        <f aca="true" t="shared" si="30" ref="O130:O193">18*(1-D130/596)</f>
        <v>7.852348993288591</v>
      </c>
      <c r="P130" s="2">
        <f aca="true" t="shared" si="31" ref="P130:P193">8*E130/13</f>
        <v>0.07956664615384615</v>
      </c>
      <c r="Q130" s="2">
        <f aca="true" t="shared" si="32" ref="Q130:Q193">14*(1-F130/18325.9)</f>
        <v>11.59639635706841</v>
      </c>
      <c r="R130" s="2">
        <f t="shared" si="26"/>
        <v>0.015043359372173064</v>
      </c>
      <c r="S130" s="2">
        <f t="shared" si="23"/>
        <v>0.08547008547008547</v>
      </c>
      <c r="T130" s="2">
        <f t="shared" si="27"/>
        <v>0.1832207391800887</v>
      </c>
      <c r="U130" s="2">
        <f aca="true" t="shared" si="33" ref="U130:U193">8*J130/24.98689</f>
        <v>0</v>
      </c>
      <c r="V130" s="2">
        <f aca="true" t="shared" si="34" ref="V130:V193">1*(1-K130/2720658)</f>
        <v>0.5940599663757812</v>
      </c>
      <c r="W130" s="3">
        <f aca="true" t="shared" si="35" ref="W130:W193">M130+N130+O130+P130+Q130+R130+S130+T130+U130+V130</f>
        <v>28.559770612911258</v>
      </c>
      <c r="X130" s="7" t="s">
        <v>161</v>
      </c>
      <c r="Y130" s="3">
        <v>129</v>
      </c>
    </row>
    <row r="131" spans="1:25" ht="12.75">
      <c r="A131" s="2" t="s">
        <v>162</v>
      </c>
      <c r="B131" s="2">
        <v>18.81888</v>
      </c>
      <c r="C131" s="2">
        <v>2.10405003305083</v>
      </c>
      <c r="D131" s="4">
        <v>349</v>
      </c>
      <c r="E131" s="2">
        <v>0.12904</v>
      </c>
      <c r="F131" s="5">
        <v>3654.6</v>
      </c>
      <c r="G131" s="6">
        <v>1250780</v>
      </c>
      <c r="H131" s="2">
        <v>19</v>
      </c>
      <c r="I131" s="2">
        <v>59446305</v>
      </c>
      <c r="J131" s="2">
        <v>0.2678005</v>
      </c>
      <c r="K131" s="4">
        <v>1815533</v>
      </c>
      <c r="L131" s="2" t="s">
        <v>162</v>
      </c>
      <c r="M131" s="2">
        <f t="shared" si="28"/>
        <v>8.081762644860547</v>
      </c>
      <c r="N131" s="2">
        <f t="shared" si="29"/>
        <v>0.5049720079321992</v>
      </c>
      <c r="O131" s="2">
        <f t="shared" si="30"/>
        <v>7.459731543624162</v>
      </c>
      <c r="P131" s="2">
        <f t="shared" si="31"/>
        <v>0.07940923076923076</v>
      </c>
      <c r="Q131" s="2">
        <f t="shared" si="32"/>
        <v>11.208082549833843</v>
      </c>
      <c r="R131" s="2">
        <f t="shared" si="26"/>
        <v>0.048148081044252646</v>
      </c>
      <c r="S131" s="2">
        <f t="shared" si="23"/>
        <v>0.1623931623931624</v>
      </c>
      <c r="T131" s="2">
        <f t="shared" si="27"/>
        <v>0.5416301272304751</v>
      </c>
      <c r="U131" s="2">
        <f t="shared" si="33"/>
        <v>0.0857411226447149</v>
      </c>
      <c r="V131" s="2">
        <f t="shared" si="34"/>
        <v>0.332686063444946</v>
      </c>
      <c r="W131" s="3">
        <f t="shared" si="35"/>
        <v>28.504556533777535</v>
      </c>
      <c r="X131" s="7" t="s">
        <v>162</v>
      </c>
      <c r="Y131" s="3">
        <v>130</v>
      </c>
    </row>
    <row r="132" spans="1:25" ht="12.75">
      <c r="A132" s="2" t="s">
        <v>163</v>
      </c>
      <c r="B132" s="2">
        <v>20.2847</v>
      </c>
      <c r="C132" s="2">
        <v>1.19708963295702</v>
      </c>
      <c r="D132" s="4">
        <v>368</v>
      </c>
      <c r="E132" s="2">
        <v>0.069848634</v>
      </c>
      <c r="F132" s="5">
        <v>5508</v>
      </c>
      <c r="G132" s="6">
        <v>3567560</v>
      </c>
      <c r="H132" s="2">
        <v>24</v>
      </c>
      <c r="I132" s="2">
        <v>298019455</v>
      </c>
      <c r="J132" s="2">
        <v>0</v>
      </c>
      <c r="K132" s="4">
        <v>1551466</v>
      </c>
      <c r="L132" s="2" t="s">
        <v>163</v>
      </c>
      <c r="M132" s="2">
        <f t="shared" si="28"/>
        <v>8.711258625497518</v>
      </c>
      <c r="N132" s="2">
        <f t="shared" si="29"/>
        <v>0.2873015119096848</v>
      </c>
      <c r="O132" s="2">
        <f t="shared" si="30"/>
        <v>6.885906040268456</v>
      </c>
      <c r="P132" s="2">
        <f t="shared" si="31"/>
        <v>0.04298377476923077</v>
      </c>
      <c r="Q132" s="2">
        <f t="shared" si="32"/>
        <v>9.79218483130433</v>
      </c>
      <c r="R132" s="2">
        <f t="shared" si="26"/>
        <v>0.13733123971460526</v>
      </c>
      <c r="S132" s="2">
        <f t="shared" si="23"/>
        <v>0.20512820512820512</v>
      </c>
      <c r="T132" s="2">
        <v>2</v>
      </c>
      <c r="U132" s="2">
        <f t="shared" si="33"/>
        <v>0</v>
      </c>
      <c r="V132" s="2">
        <f t="shared" si="34"/>
        <v>0.4297460393772389</v>
      </c>
      <c r="W132" s="3">
        <f t="shared" si="35"/>
        <v>28.49184026796927</v>
      </c>
      <c r="X132" s="3" t="s">
        <v>163</v>
      </c>
      <c r="Y132" s="3">
        <v>131</v>
      </c>
    </row>
    <row r="133" spans="1:25" ht="12.75">
      <c r="A133" s="2" t="s">
        <v>165</v>
      </c>
      <c r="B133" s="2">
        <v>33.29878</v>
      </c>
      <c r="C133" s="2">
        <v>0.365802395156025</v>
      </c>
      <c r="D133" s="4">
        <v>538</v>
      </c>
      <c r="E133" s="2">
        <v>0</v>
      </c>
      <c r="F133" s="5">
        <v>3227.4</v>
      </c>
      <c r="G133" s="6">
        <v>409</v>
      </c>
      <c r="H133" s="2">
        <v>1</v>
      </c>
      <c r="I133" s="2">
        <v>111809</v>
      </c>
      <c r="J133" s="2">
        <v>0.024609152</v>
      </c>
      <c r="K133" s="4">
        <v>782666</v>
      </c>
      <c r="L133" s="2" t="s">
        <v>165</v>
      </c>
      <c r="M133" s="2">
        <f t="shared" si="28"/>
        <v>14.300151567119267</v>
      </c>
      <c r="N133" s="2">
        <f t="shared" si="29"/>
        <v>0.087792574837446</v>
      </c>
      <c r="O133" s="2">
        <f t="shared" si="30"/>
        <v>1.7516778523489938</v>
      </c>
      <c r="P133" s="2">
        <f t="shared" si="31"/>
        <v>0</v>
      </c>
      <c r="Q133" s="2">
        <f t="shared" si="32"/>
        <v>11.534440327623745</v>
      </c>
      <c r="R133" s="2">
        <f t="shared" si="26"/>
        <v>1.5744227719582446E-05</v>
      </c>
      <c r="S133" s="2">
        <f t="shared" si="23"/>
        <v>0.008547008547008548</v>
      </c>
      <c r="T133" s="2">
        <f aca="true" t="shared" si="36" ref="T133:T164">2*(I133-4483)/219492303</f>
        <v>0.0009779477324086394</v>
      </c>
      <c r="U133" s="2">
        <f t="shared" si="33"/>
        <v>0.007879060419283872</v>
      </c>
      <c r="V133" s="2">
        <f t="shared" si="34"/>
        <v>0.7123247390888527</v>
      </c>
      <c r="W133" s="3">
        <f t="shared" si="35"/>
        <v>28.403806821944727</v>
      </c>
      <c r="X133" s="7" t="s">
        <v>164</v>
      </c>
      <c r="Y133" s="3">
        <v>132</v>
      </c>
    </row>
    <row r="134" spans="1:25" ht="12.75">
      <c r="A134" s="2" t="s">
        <v>167</v>
      </c>
      <c r="B134" s="2">
        <v>22.43855</v>
      </c>
      <c r="C134" s="2">
        <v>0</v>
      </c>
      <c r="D134" s="4">
        <v>401</v>
      </c>
      <c r="E134" s="2">
        <v>0</v>
      </c>
      <c r="F134" s="5">
        <v>2516.3</v>
      </c>
      <c r="G134" s="6">
        <v>0</v>
      </c>
      <c r="H134" s="2">
        <v>0</v>
      </c>
      <c r="I134" s="2">
        <v>81324</v>
      </c>
      <c r="J134" s="2">
        <v>0</v>
      </c>
      <c r="K134" s="4">
        <v>866967</v>
      </c>
      <c r="L134" s="2" t="s">
        <v>167</v>
      </c>
      <c r="M134" s="2">
        <f t="shared" si="28"/>
        <v>9.636228893262276</v>
      </c>
      <c r="N134" s="2">
        <f t="shared" si="29"/>
        <v>0</v>
      </c>
      <c r="O134" s="2">
        <f t="shared" si="30"/>
        <v>5.8892617449664435</v>
      </c>
      <c r="P134" s="2">
        <f t="shared" si="31"/>
        <v>0</v>
      </c>
      <c r="Q134" s="2">
        <f t="shared" si="32"/>
        <v>12.077682405775432</v>
      </c>
      <c r="R134" s="2">
        <f t="shared" si="26"/>
        <v>0</v>
      </c>
      <c r="S134" s="2">
        <f aca="true" t="shared" si="37" ref="S134:S197">4*H134/468</f>
        <v>0</v>
      </c>
      <c r="T134" s="2">
        <f t="shared" si="36"/>
        <v>0.0007001703380915366</v>
      </c>
      <c r="U134" s="2">
        <f t="shared" si="33"/>
        <v>0</v>
      </c>
      <c r="V134" s="2">
        <f t="shared" si="34"/>
        <v>0.6813392201445385</v>
      </c>
      <c r="W134" s="3">
        <f t="shared" si="35"/>
        <v>28.28521243448678</v>
      </c>
      <c r="X134" s="7" t="s">
        <v>166</v>
      </c>
      <c r="Y134" s="3">
        <v>133</v>
      </c>
    </row>
    <row r="135" spans="1:25" ht="12.75">
      <c r="A135" s="2" t="s">
        <v>168</v>
      </c>
      <c r="B135" s="2">
        <v>19.14731</v>
      </c>
      <c r="C135" s="2">
        <v>1.01306144077276</v>
      </c>
      <c r="D135" s="4">
        <v>429</v>
      </c>
      <c r="E135" s="2">
        <v>0.6861926</v>
      </c>
      <c r="F135" s="5">
        <v>2278.5</v>
      </c>
      <c r="G135" s="6">
        <v>477726</v>
      </c>
      <c r="H135" s="2">
        <v>4</v>
      </c>
      <c r="I135" s="2">
        <v>47156666</v>
      </c>
      <c r="J135" s="2">
        <v>1.512008</v>
      </c>
      <c r="K135" s="4">
        <v>82852</v>
      </c>
      <c r="L135" s="2" t="s">
        <v>168</v>
      </c>
      <c r="M135" s="2">
        <f t="shared" si="28"/>
        <v>8.22280681462259</v>
      </c>
      <c r="N135" s="2">
        <f t="shared" si="29"/>
        <v>0.2431347457854624</v>
      </c>
      <c r="O135" s="2">
        <f t="shared" si="30"/>
        <v>5.043624161073826</v>
      </c>
      <c r="P135" s="2">
        <f t="shared" si="31"/>
        <v>0.4222723692307693</v>
      </c>
      <c r="Q135" s="2">
        <f t="shared" si="32"/>
        <v>12.259348790509605</v>
      </c>
      <c r="R135" s="2">
        <f t="shared" si="26"/>
        <v>0.01838979689869253</v>
      </c>
      <c r="S135" s="2">
        <f t="shared" si="37"/>
        <v>0.03418803418803419</v>
      </c>
      <c r="T135" s="2">
        <f t="shared" si="36"/>
        <v>0.4296477129769785</v>
      </c>
      <c r="U135" s="2">
        <f t="shared" si="33"/>
        <v>0.48409642016273335</v>
      </c>
      <c r="V135" s="2">
        <f t="shared" si="34"/>
        <v>0.9695470728037114</v>
      </c>
      <c r="W135" s="3">
        <f t="shared" si="35"/>
        <v>28.127055918252402</v>
      </c>
      <c r="X135" s="7" t="s">
        <v>168</v>
      </c>
      <c r="Y135" s="3">
        <v>134</v>
      </c>
    </row>
    <row r="136" spans="1:25" ht="12.75">
      <c r="A136" s="2" t="s">
        <v>169</v>
      </c>
      <c r="B136" s="2">
        <v>3.955404</v>
      </c>
      <c r="C136" s="2">
        <v>5.97166696354737</v>
      </c>
      <c r="D136" s="4">
        <v>240</v>
      </c>
      <c r="E136" s="2">
        <v>2.616655</v>
      </c>
      <c r="F136" s="5">
        <v>3182.7</v>
      </c>
      <c r="G136" s="6">
        <v>50622</v>
      </c>
      <c r="H136" s="2">
        <v>3</v>
      </c>
      <c r="I136" s="2">
        <v>847703</v>
      </c>
      <c r="J136" s="2">
        <v>0</v>
      </c>
      <c r="K136" s="4">
        <v>139668</v>
      </c>
      <c r="L136" s="2" t="s">
        <v>169</v>
      </c>
      <c r="M136" s="2">
        <f t="shared" si="28"/>
        <v>1.6986471188791248</v>
      </c>
      <c r="N136" s="2">
        <f t="shared" si="29"/>
        <v>1.4332000712513686</v>
      </c>
      <c r="O136" s="2">
        <f t="shared" si="30"/>
        <v>10.751677852348994</v>
      </c>
      <c r="P136" s="2">
        <f t="shared" si="31"/>
        <v>1.6102492307692309</v>
      </c>
      <c r="Q136" s="2">
        <f t="shared" si="32"/>
        <v>11.568588718698672</v>
      </c>
      <c r="R136" s="2">
        <f t="shared" si="26"/>
        <v>0.0019486657594638206</v>
      </c>
      <c r="S136" s="2">
        <f t="shared" si="37"/>
        <v>0.02564102564102564</v>
      </c>
      <c r="T136" s="2">
        <f t="shared" si="36"/>
        <v>0.007683367375301538</v>
      </c>
      <c r="U136" s="2">
        <f t="shared" si="33"/>
        <v>0</v>
      </c>
      <c r="V136" s="2">
        <f t="shared" si="34"/>
        <v>0.9486638893973444</v>
      </c>
      <c r="W136" s="3">
        <f t="shared" si="35"/>
        <v>28.046299940120523</v>
      </c>
      <c r="X136" s="7" t="s">
        <v>169</v>
      </c>
      <c r="Y136" s="3">
        <v>135</v>
      </c>
    </row>
    <row r="137" spans="1:25" ht="12.75">
      <c r="A137" s="2" t="s">
        <v>170</v>
      </c>
      <c r="B137" s="2">
        <v>27.78369</v>
      </c>
      <c r="C137" s="2">
        <v>0.0935215422690759</v>
      </c>
      <c r="D137" s="4">
        <v>555</v>
      </c>
      <c r="E137" s="2">
        <v>0.1144597</v>
      </c>
      <c r="F137" s="5">
        <v>636.8</v>
      </c>
      <c r="G137" s="6">
        <v>5658</v>
      </c>
      <c r="H137" s="2">
        <v>2</v>
      </c>
      <c r="I137" s="2">
        <v>6049943</v>
      </c>
      <c r="J137" s="2">
        <v>0.139826</v>
      </c>
      <c r="K137" s="4">
        <v>53194</v>
      </c>
      <c r="L137" s="2" t="s">
        <v>170</v>
      </c>
      <c r="M137" s="2">
        <f t="shared" si="28"/>
        <v>11.93169774069368</v>
      </c>
      <c r="N137" s="2">
        <f t="shared" si="29"/>
        <v>0.022445170144578218</v>
      </c>
      <c r="O137" s="2">
        <f t="shared" si="30"/>
        <v>1.2382550335570477</v>
      </c>
      <c r="P137" s="2">
        <f t="shared" si="31"/>
        <v>0.07043673846153846</v>
      </c>
      <c r="Q137" s="2">
        <f t="shared" si="32"/>
        <v>13.513519117751379</v>
      </c>
      <c r="R137" s="2">
        <f t="shared" si="26"/>
        <v>0.00021780156586160754</v>
      </c>
      <c r="S137" s="2">
        <f t="shared" si="37"/>
        <v>0.017094017094017096</v>
      </c>
      <c r="T137" s="2">
        <f t="shared" si="36"/>
        <v>0.055085849639110125</v>
      </c>
      <c r="U137" s="2">
        <f t="shared" si="33"/>
        <v>0.04476779623234425</v>
      </c>
      <c r="V137" s="2">
        <f t="shared" si="34"/>
        <v>0.9804481121846259</v>
      </c>
      <c r="W137" s="3">
        <f t="shared" si="35"/>
        <v>27.873967377324178</v>
      </c>
      <c r="X137" s="7" t="s">
        <v>170</v>
      </c>
      <c r="Y137" s="3">
        <v>136</v>
      </c>
    </row>
    <row r="138" spans="1:25" ht="12.75">
      <c r="A138" s="2" t="s">
        <v>171</v>
      </c>
      <c r="B138" s="2">
        <v>4.915621</v>
      </c>
      <c r="C138" s="2">
        <v>7.3440831094688</v>
      </c>
      <c r="D138" s="4">
        <v>479</v>
      </c>
      <c r="E138" s="2">
        <v>8.504448</v>
      </c>
      <c r="F138" s="5">
        <v>3774.6</v>
      </c>
      <c r="G138" s="6">
        <v>57219</v>
      </c>
      <c r="H138" s="2">
        <v>4</v>
      </c>
      <c r="I138" s="2">
        <v>779117</v>
      </c>
      <c r="J138" s="2">
        <v>9.764224</v>
      </c>
      <c r="K138" s="4">
        <v>222452</v>
      </c>
      <c r="L138" s="2" t="s">
        <v>171</v>
      </c>
      <c r="M138" s="2">
        <f t="shared" si="28"/>
        <v>2.111012035471401</v>
      </c>
      <c r="N138" s="2">
        <f t="shared" si="29"/>
        <v>1.762579946272512</v>
      </c>
      <c r="O138" s="2">
        <f t="shared" si="30"/>
        <v>3.5335570469798654</v>
      </c>
      <c r="P138" s="2">
        <f t="shared" si="31"/>
        <v>5.233506461538462</v>
      </c>
      <c r="Q138" s="2">
        <f t="shared" si="32"/>
        <v>11.116409016746791</v>
      </c>
      <c r="R138" s="2">
        <f t="shared" si="26"/>
        <v>0.0022026136085251543</v>
      </c>
      <c r="S138" s="2">
        <f t="shared" si="37"/>
        <v>0.03418803418803419</v>
      </c>
      <c r="T138" s="2">
        <f t="shared" si="36"/>
        <v>0.007058416075756424</v>
      </c>
      <c r="U138" s="2">
        <f t="shared" si="33"/>
        <v>3.1261910545890266</v>
      </c>
      <c r="V138" s="2">
        <f t="shared" si="34"/>
        <v>0.9182359561547243</v>
      </c>
      <c r="W138" s="3">
        <f t="shared" si="35"/>
        <v>27.8449405816251</v>
      </c>
      <c r="X138" s="7" t="s">
        <v>171</v>
      </c>
      <c r="Y138" s="3">
        <v>137</v>
      </c>
    </row>
    <row r="139" spans="1:25" ht="12.75">
      <c r="A139" s="2" t="s">
        <v>172</v>
      </c>
      <c r="B139" s="2">
        <v>16.07581</v>
      </c>
      <c r="C139" s="2">
        <v>0.255660830745033</v>
      </c>
      <c r="D139" s="4">
        <v>334</v>
      </c>
      <c r="E139" s="2">
        <v>0.014687342</v>
      </c>
      <c r="F139" s="5">
        <v>2408.1</v>
      </c>
      <c r="G139" s="6">
        <v>10299</v>
      </c>
      <c r="H139" s="2">
        <v>2</v>
      </c>
      <c r="I139" s="2">
        <v>4028384</v>
      </c>
      <c r="J139" s="2">
        <v>0</v>
      </c>
      <c r="K139" s="4">
        <v>762765</v>
      </c>
      <c r="L139" s="2" t="s">
        <v>172</v>
      </c>
      <c r="M139" s="2">
        <f t="shared" si="28"/>
        <v>6.90375201626641</v>
      </c>
      <c r="N139" s="2">
        <f t="shared" si="29"/>
        <v>0.061358599378807915</v>
      </c>
      <c r="O139" s="2">
        <f t="shared" si="30"/>
        <v>7.912751677852349</v>
      </c>
      <c r="P139" s="2">
        <f t="shared" si="31"/>
        <v>0.009038364307692308</v>
      </c>
      <c r="Q139" s="2">
        <f t="shared" si="32"/>
        <v>12.16034137477559</v>
      </c>
      <c r="R139" s="2">
        <f t="shared" si="26"/>
        <v>0.00039645428186792085</v>
      </c>
      <c r="S139" s="2">
        <f t="shared" si="37"/>
        <v>0.017094017094017096</v>
      </c>
      <c r="T139" s="2">
        <f t="shared" si="36"/>
        <v>0.03666553172937458</v>
      </c>
      <c r="U139" s="2">
        <f t="shared" si="33"/>
        <v>0</v>
      </c>
      <c r="V139" s="2">
        <f t="shared" si="34"/>
        <v>0.7196395136764708</v>
      </c>
      <c r="W139" s="3">
        <f t="shared" si="35"/>
        <v>27.821037549362583</v>
      </c>
      <c r="X139" s="7" t="s">
        <v>172</v>
      </c>
      <c r="Y139" s="3">
        <v>138</v>
      </c>
    </row>
    <row r="140" spans="1:25" ht="12.75">
      <c r="A140" s="2" t="s">
        <v>174</v>
      </c>
      <c r="B140" s="2">
        <v>0.0091710752</v>
      </c>
      <c r="C140" s="2">
        <v>0</v>
      </c>
      <c r="D140" s="4">
        <v>152</v>
      </c>
      <c r="E140" s="2">
        <v>0</v>
      </c>
      <c r="F140" s="5">
        <v>1127.1</v>
      </c>
      <c r="G140" s="6">
        <v>0</v>
      </c>
      <c r="H140" s="2">
        <v>0</v>
      </c>
      <c r="I140" s="2">
        <v>47816828</v>
      </c>
      <c r="J140" s="2">
        <v>0</v>
      </c>
      <c r="K140" s="4">
        <v>525745</v>
      </c>
      <c r="L140" s="2" t="s">
        <v>174</v>
      </c>
      <c r="M140" s="2">
        <f t="shared" si="28"/>
        <v>0.003938515627102514</v>
      </c>
      <c r="N140" s="2">
        <f t="shared" si="29"/>
        <v>0</v>
      </c>
      <c r="O140" s="2">
        <f t="shared" si="30"/>
        <v>13.40939597315436</v>
      </c>
      <c r="P140" s="2">
        <f t="shared" si="31"/>
        <v>0</v>
      </c>
      <c r="Q140" s="2">
        <f t="shared" si="32"/>
        <v>13.138956340479869</v>
      </c>
      <c r="R140" s="2">
        <f t="shared" si="26"/>
        <v>0</v>
      </c>
      <c r="S140" s="2">
        <f t="shared" si="37"/>
        <v>0</v>
      </c>
      <c r="T140" s="2">
        <f t="shared" si="36"/>
        <v>0.4356630674197263</v>
      </c>
      <c r="U140" s="2">
        <f t="shared" si="33"/>
        <v>0</v>
      </c>
      <c r="V140" s="2">
        <f t="shared" si="34"/>
        <v>0.8067581445370936</v>
      </c>
      <c r="W140" s="3">
        <f t="shared" si="35"/>
        <v>27.794712041218148</v>
      </c>
      <c r="X140" s="7" t="s">
        <v>173</v>
      </c>
      <c r="Y140" s="3">
        <v>139</v>
      </c>
    </row>
    <row r="141" spans="1:25" ht="12.75">
      <c r="A141" s="2" t="s">
        <v>175</v>
      </c>
      <c r="B141" s="2">
        <v>14.25958</v>
      </c>
      <c r="C141" s="2">
        <v>3.42602114008779</v>
      </c>
      <c r="D141" s="4">
        <v>475</v>
      </c>
      <c r="E141" s="2">
        <v>7.473682</v>
      </c>
      <c r="F141" s="5">
        <v>5668.6</v>
      </c>
      <c r="G141" s="6">
        <v>351660</v>
      </c>
      <c r="H141" s="2">
        <v>9</v>
      </c>
      <c r="I141" s="2">
        <v>10264385</v>
      </c>
      <c r="J141" s="2">
        <v>7.799649</v>
      </c>
      <c r="K141" s="4">
        <v>2202317</v>
      </c>
      <c r="L141" s="2" t="s">
        <v>175</v>
      </c>
      <c r="M141" s="2">
        <f t="shared" si="28"/>
        <v>6.123772561140755</v>
      </c>
      <c r="N141" s="2">
        <f t="shared" si="29"/>
        <v>0.8222450736210695</v>
      </c>
      <c r="O141" s="2">
        <f t="shared" si="30"/>
        <v>3.6543624161073818</v>
      </c>
      <c r="P141" s="2">
        <f t="shared" si="31"/>
        <v>4.599188923076923</v>
      </c>
      <c r="Q141" s="2">
        <f t="shared" si="32"/>
        <v>9.66949508618949</v>
      </c>
      <c r="R141" s="2">
        <f t="shared" si="26"/>
        <v>0.013536956283296733</v>
      </c>
      <c r="S141" s="2">
        <f t="shared" si="37"/>
        <v>0.07692307692307693</v>
      </c>
      <c r="T141" s="2">
        <f t="shared" si="36"/>
        <v>0.09348757892435071</v>
      </c>
      <c r="U141" s="2">
        <f t="shared" si="33"/>
        <v>2.497197210217038</v>
      </c>
      <c r="V141" s="2">
        <f t="shared" si="34"/>
        <v>0.19052045497817072</v>
      </c>
      <c r="W141" s="3">
        <f t="shared" si="35"/>
        <v>27.740729337461552</v>
      </c>
      <c r="X141" s="7" t="s">
        <v>175</v>
      </c>
      <c r="Y141" s="3">
        <v>140</v>
      </c>
    </row>
    <row r="142" spans="1:25" ht="12.75">
      <c r="A142" s="2" t="s">
        <v>176</v>
      </c>
      <c r="B142" s="2">
        <v>14.56892</v>
      </c>
      <c r="C142" s="2">
        <v>1.83070428793601</v>
      </c>
      <c r="D142" s="4">
        <v>317</v>
      </c>
      <c r="E142" s="2">
        <v>0</v>
      </c>
      <c r="F142" s="5">
        <v>3127.4</v>
      </c>
      <c r="G142" s="6">
        <v>824</v>
      </c>
      <c r="H142" s="2">
        <v>1</v>
      </c>
      <c r="I142" s="2">
        <v>45010</v>
      </c>
      <c r="J142" s="2">
        <v>0.1299855</v>
      </c>
      <c r="K142" s="4">
        <v>122488</v>
      </c>
      <c r="L142" s="2" t="s">
        <v>176</v>
      </c>
      <c r="M142" s="2">
        <f t="shared" si="28"/>
        <v>6.256618535851321</v>
      </c>
      <c r="N142" s="2">
        <f t="shared" si="29"/>
        <v>0.43936902910464243</v>
      </c>
      <c r="O142" s="2">
        <f t="shared" si="30"/>
        <v>8.426174496644295</v>
      </c>
      <c r="P142" s="2">
        <f t="shared" si="31"/>
        <v>0</v>
      </c>
      <c r="Q142" s="2">
        <f t="shared" si="32"/>
        <v>11.610834938529623</v>
      </c>
      <c r="R142" s="2">
        <f t="shared" si="26"/>
        <v>3.171942210497784E-05</v>
      </c>
      <c r="S142" s="2">
        <f t="shared" si="37"/>
        <v>0.008547008547008548</v>
      </c>
      <c r="T142" s="2">
        <f t="shared" si="36"/>
        <v>0.00036927946398193287</v>
      </c>
      <c r="U142" s="2">
        <f t="shared" si="33"/>
        <v>0.041617184051316515</v>
      </c>
      <c r="V142" s="2">
        <f t="shared" si="34"/>
        <v>0.9549785382800778</v>
      </c>
      <c r="W142" s="3">
        <f t="shared" si="35"/>
        <v>27.738540729894368</v>
      </c>
      <c r="X142" s="7" t="s">
        <v>176</v>
      </c>
      <c r="Y142" s="3">
        <v>141</v>
      </c>
    </row>
    <row r="143" spans="1:25" ht="12.75">
      <c r="A143" s="2" t="s">
        <v>177</v>
      </c>
      <c r="B143" s="2">
        <v>31.84099</v>
      </c>
      <c r="C143" s="2">
        <v>0.139388731886876</v>
      </c>
      <c r="D143" s="4">
        <v>596</v>
      </c>
      <c r="E143" s="2">
        <v>0</v>
      </c>
      <c r="F143" s="5">
        <v>1421.7</v>
      </c>
      <c r="G143" s="6">
        <v>5501</v>
      </c>
      <c r="H143" s="2">
        <v>2</v>
      </c>
      <c r="I143" s="2">
        <v>3946517</v>
      </c>
      <c r="J143" s="2">
        <v>0.019443117</v>
      </c>
      <c r="K143" s="4">
        <v>458015</v>
      </c>
      <c r="L143" s="2" t="s">
        <v>177</v>
      </c>
      <c r="M143" s="2">
        <f t="shared" si="28"/>
        <v>13.674104067690436</v>
      </c>
      <c r="N143" s="2">
        <f t="shared" si="29"/>
        <v>0.03345329565285024</v>
      </c>
      <c r="O143" s="2">
        <f t="shared" si="30"/>
        <v>0</v>
      </c>
      <c r="P143" s="2">
        <f t="shared" si="31"/>
        <v>0</v>
      </c>
      <c r="Q143" s="2">
        <f t="shared" si="32"/>
        <v>12.913897816751156</v>
      </c>
      <c r="R143" s="2">
        <f t="shared" si="26"/>
        <v>0.0002117579381061688</v>
      </c>
      <c r="S143" s="2">
        <f t="shared" si="37"/>
        <v>0.017094017094017096</v>
      </c>
      <c r="T143" s="2">
        <f t="shared" si="36"/>
        <v>0.03591956479676647</v>
      </c>
      <c r="U143" s="2">
        <f t="shared" si="33"/>
        <v>0.006225061862440664</v>
      </c>
      <c r="V143" s="2">
        <f t="shared" si="34"/>
        <v>0.8316528575072648</v>
      </c>
      <c r="W143" s="3">
        <f t="shared" si="35"/>
        <v>27.51255843929304</v>
      </c>
      <c r="X143" s="7" t="s">
        <v>177</v>
      </c>
      <c r="Y143" s="3">
        <v>142</v>
      </c>
    </row>
    <row r="144" spans="1:25" ht="12.75">
      <c r="A144" s="2" t="s">
        <v>178</v>
      </c>
      <c r="B144" s="2">
        <v>0</v>
      </c>
      <c r="C144" s="2">
        <v>0</v>
      </c>
      <c r="D144" s="4">
        <v>550</v>
      </c>
      <c r="E144" s="2">
        <v>13</v>
      </c>
      <c r="F144" s="5">
        <v>1508.6</v>
      </c>
      <c r="G144" s="6">
        <v>0</v>
      </c>
      <c r="H144" s="2">
        <v>0</v>
      </c>
      <c r="I144" s="2">
        <v>27614</v>
      </c>
      <c r="J144" s="2">
        <v>14</v>
      </c>
      <c r="K144" s="4">
        <v>1083333</v>
      </c>
      <c r="L144" s="2" t="s">
        <v>178</v>
      </c>
      <c r="M144" s="2">
        <f t="shared" si="28"/>
        <v>0</v>
      </c>
      <c r="N144" s="2">
        <f t="shared" si="29"/>
        <v>0</v>
      </c>
      <c r="O144" s="2">
        <f t="shared" si="30"/>
        <v>1.389261744966444</v>
      </c>
      <c r="P144" s="2">
        <f t="shared" si="31"/>
        <v>8</v>
      </c>
      <c r="Q144" s="2">
        <f t="shared" si="32"/>
        <v>12.84751089987395</v>
      </c>
      <c r="R144" s="2">
        <f t="shared" si="26"/>
        <v>0</v>
      </c>
      <c r="S144" s="2">
        <f t="shared" si="37"/>
        <v>0</v>
      </c>
      <c r="T144" s="2">
        <f t="shared" si="36"/>
        <v>0.00021076821085612283</v>
      </c>
      <c r="U144" s="2">
        <f t="shared" si="33"/>
        <v>4.482350544625602</v>
      </c>
      <c r="V144" s="2">
        <f t="shared" si="34"/>
        <v>0.6018121351525991</v>
      </c>
      <c r="W144" s="3">
        <f t="shared" si="35"/>
        <v>27.32114609282945</v>
      </c>
      <c r="X144" s="7" t="s">
        <v>178</v>
      </c>
      <c r="Y144" s="3">
        <v>143</v>
      </c>
    </row>
    <row r="145" spans="1:25" ht="12.75">
      <c r="A145" s="2" t="s">
        <v>180</v>
      </c>
      <c r="B145" s="2">
        <v>17.70788</v>
      </c>
      <c r="C145" s="2">
        <v>9.49192400519834</v>
      </c>
      <c r="D145" s="4">
        <v>474</v>
      </c>
      <c r="E145" s="2">
        <v>0.095315903</v>
      </c>
      <c r="F145" s="5">
        <v>2042</v>
      </c>
      <c r="G145" s="6">
        <v>7669</v>
      </c>
      <c r="H145" s="2">
        <v>1</v>
      </c>
      <c r="I145" s="2">
        <v>80795</v>
      </c>
      <c r="J145" s="2">
        <v>0.6348428</v>
      </c>
      <c r="K145" s="4">
        <v>160771</v>
      </c>
      <c r="L145" s="2" t="s">
        <v>180</v>
      </c>
      <c r="M145" s="2">
        <f t="shared" si="28"/>
        <v>7.604644011953589</v>
      </c>
      <c r="N145" s="2">
        <f t="shared" si="29"/>
        <v>2.2780617612476015</v>
      </c>
      <c r="O145" s="2">
        <f t="shared" si="30"/>
        <v>3.6845637583892614</v>
      </c>
      <c r="P145" s="2">
        <f t="shared" si="31"/>
        <v>0.058655940307692306</v>
      </c>
      <c r="Q145" s="2">
        <f t="shared" si="32"/>
        <v>12.440022045302005</v>
      </c>
      <c r="R145" s="2">
        <f t="shared" si="26"/>
        <v>0.0002952138933532464</v>
      </c>
      <c r="S145" s="2">
        <f t="shared" si="37"/>
        <v>0.008547008547008548</v>
      </c>
      <c r="T145" s="2">
        <f t="shared" si="36"/>
        <v>0.00069535012350752</v>
      </c>
      <c r="U145" s="2">
        <f t="shared" si="33"/>
        <v>0.2032562835951173</v>
      </c>
      <c r="V145" s="2">
        <f t="shared" si="34"/>
        <v>0.9409073099228201</v>
      </c>
      <c r="W145" s="3">
        <f t="shared" si="35"/>
        <v>27.219648683281957</v>
      </c>
      <c r="X145" s="7" t="s">
        <v>179</v>
      </c>
      <c r="Y145" s="3">
        <v>144</v>
      </c>
    </row>
    <row r="146" spans="1:25" ht="12.75">
      <c r="A146" s="2" t="s">
        <v>181</v>
      </c>
      <c r="B146" s="2">
        <v>5.174963</v>
      </c>
      <c r="C146" s="2">
        <v>0.105267768464675</v>
      </c>
      <c r="D146" s="4">
        <v>267</v>
      </c>
      <c r="E146" s="2">
        <v>0.2098244</v>
      </c>
      <c r="F146" s="5">
        <v>745.6</v>
      </c>
      <c r="G146" s="6">
        <v>13627</v>
      </c>
      <c r="H146" s="2">
        <v>2</v>
      </c>
      <c r="I146" s="2">
        <v>12945083</v>
      </c>
      <c r="J146" s="2">
        <v>0.7238567</v>
      </c>
      <c r="K146" s="4">
        <v>13768</v>
      </c>
      <c r="L146" s="2" t="s">
        <v>181</v>
      </c>
      <c r="M146" s="2">
        <f t="shared" si="28"/>
        <v>2.2223863833520094</v>
      </c>
      <c r="N146" s="2">
        <f t="shared" si="29"/>
        <v>0.025264264431522</v>
      </c>
      <c r="O146" s="2">
        <f t="shared" si="30"/>
        <v>9.936241610738255</v>
      </c>
      <c r="P146" s="2">
        <f t="shared" si="31"/>
        <v>0.1291227076923077</v>
      </c>
      <c r="Q146" s="2">
        <f t="shared" si="32"/>
        <v>13.430401781085786</v>
      </c>
      <c r="R146" s="2">
        <f t="shared" si="26"/>
        <v>0.0005245637925055012</v>
      </c>
      <c r="S146" s="2">
        <f t="shared" si="37"/>
        <v>0.017094017094017096</v>
      </c>
      <c r="T146" s="2">
        <f t="shared" si="36"/>
        <v>0.11791392976545514</v>
      </c>
      <c r="U146" s="2">
        <f t="shared" si="33"/>
        <v>0.23175567667684935</v>
      </c>
      <c r="V146" s="2">
        <f t="shared" si="34"/>
        <v>0.9949394594984008</v>
      </c>
      <c r="W146" s="3">
        <f t="shared" si="35"/>
        <v>27.105644394127108</v>
      </c>
      <c r="X146" s="7" t="s">
        <v>181</v>
      </c>
      <c r="Y146" s="3">
        <v>145</v>
      </c>
    </row>
    <row r="147" spans="1:25" ht="12.75">
      <c r="A147" s="2" t="s">
        <v>182</v>
      </c>
      <c r="B147" s="2">
        <v>23.12751</v>
      </c>
      <c r="C147" s="2">
        <v>0.364750190903085</v>
      </c>
      <c r="D147" s="4">
        <v>505</v>
      </c>
      <c r="E147" s="2">
        <v>0.088002041</v>
      </c>
      <c r="F147" s="5">
        <v>598.9</v>
      </c>
      <c r="G147" s="6">
        <v>19140</v>
      </c>
      <c r="H147" s="2">
        <v>10</v>
      </c>
      <c r="I147" s="2">
        <v>5247427</v>
      </c>
      <c r="J147" s="2">
        <v>0</v>
      </c>
      <c r="K147" s="4">
        <v>1604053</v>
      </c>
      <c r="L147" s="2" t="s">
        <v>182</v>
      </c>
      <c r="M147" s="2">
        <f t="shared" si="28"/>
        <v>9.932102568624632</v>
      </c>
      <c r="N147" s="2">
        <f t="shared" si="29"/>
        <v>0.08754004581674041</v>
      </c>
      <c r="O147" s="2">
        <f t="shared" si="30"/>
        <v>2.748322147651006</v>
      </c>
      <c r="P147" s="2">
        <f t="shared" si="31"/>
        <v>0.054155102153846155</v>
      </c>
      <c r="Q147" s="2">
        <f t="shared" si="32"/>
        <v>13.542472675284706</v>
      </c>
      <c r="R147" s="2">
        <f t="shared" si="26"/>
        <v>0.0007367836639432959</v>
      </c>
      <c r="S147" s="2">
        <f t="shared" si="37"/>
        <v>0.08547008547008547</v>
      </c>
      <c r="T147" s="2">
        <f t="shared" si="36"/>
        <v>0.047773374540609745</v>
      </c>
      <c r="U147" s="2">
        <f t="shared" si="33"/>
        <v>0</v>
      </c>
      <c r="V147" s="2">
        <f t="shared" si="34"/>
        <v>0.41041725935417095</v>
      </c>
      <c r="W147" s="3">
        <f t="shared" si="35"/>
        <v>26.908990042559743</v>
      </c>
      <c r="X147" s="7" t="s">
        <v>182</v>
      </c>
      <c r="Y147" s="3">
        <v>146</v>
      </c>
    </row>
    <row r="148" spans="1:25" ht="12.75">
      <c r="A148" s="2" t="s">
        <v>183</v>
      </c>
      <c r="B148" s="2">
        <v>24.13128</v>
      </c>
      <c r="C148" s="2">
        <v>0.28354392764058</v>
      </c>
      <c r="D148" s="4">
        <v>491</v>
      </c>
      <c r="E148" s="2">
        <v>0.0086888606</v>
      </c>
      <c r="F148" s="5">
        <v>2348.9</v>
      </c>
      <c r="G148" s="6">
        <v>916</v>
      </c>
      <c r="H148" s="2">
        <v>1</v>
      </c>
      <c r="I148" s="2">
        <v>323054</v>
      </c>
      <c r="J148" s="2">
        <v>0</v>
      </c>
      <c r="K148" s="4">
        <v>542480</v>
      </c>
      <c r="L148" s="2" t="s">
        <v>183</v>
      </c>
      <c r="M148" s="2">
        <f t="shared" si="28"/>
        <v>10.363171308636348</v>
      </c>
      <c r="N148" s="2">
        <f t="shared" si="29"/>
        <v>0.0680505426337392</v>
      </c>
      <c r="O148" s="2">
        <f t="shared" si="30"/>
        <v>3.1711409395973154</v>
      </c>
      <c r="P148" s="2">
        <f t="shared" si="31"/>
        <v>0.005346991138461539</v>
      </c>
      <c r="Q148" s="2">
        <f t="shared" si="32"/>
        <v>12.20556698443187</v>
      </c>
      <c r="R148" s="2">
        <f t="shared" si="26"/>
        <v>3.526091098077634E-05</v>
      </c>
      <c r="S148" s="2">
        <f t="shared" si="37"/>
        <v>0.008547008547008548</v>
      </c>
      <c r="T148" s="2">
        <f t="shared" si="36"/>
        <v>0.0029027988284400113</v>
      </c>
      <c r="U148" s="2">
        <f t="shared" si="33"/>
        <v>0</v>
      </c>
      <c r="V148" s="2">
        <f t="shared" si="34"/>
        <v>0.8006070590276323</v>
      </c>
      <c r="W148" s="3">
        <f t="shared" si="35"/>
        <v>26.625368893751794</v>
      </c>
      <c r="X148" s="7" t="s">
        <v>183</v>
      </c>
      <c r="Y148" s="3">
        <v>147</v>
      </c>
    </row>
    <row r="149" spans="1:25" ht="12.75">
      <c r="A149" s="2" t="s">
        <v>184</v>
      </c>
      <c r="B149" s="2">
        <v>3.123651</v>
      </c>
      <c r="C149" s="2">
        <v>9.48842604880234</v>
      </c>
      <c r="D149" s="4">
        <v>420</v>
      </c>
      <c r="E149" s="2">
        <v>0.2861399</v>
      </c>
      <c r="F149" s="5">
        <v>389.1</v>
      </c>
      <c r="G149" s="6">
        <v>732868</v>
      </c>
      <c r="H149" s="2">
        <v>8</v>
      </c>
      <c r="I149" s="2">
        <v>7723810</v>
      </c>
      <c r="J149" s="2">
        <v>7.511861</v>
      </c>
      <c r="K149" s="4">
        <v>105138</v>
      </c>
      <c r="L149" s="2" t="s">
        <v>184</v>
      </c>
      <c r="M149" s="2">
        <f t="shared" si="28"/>
        <v>1.3414510304216452</v>
      </c>
      <c r="N149" s="2">
        <f t="shared" si="29"/>
        <v>2.277222251712562</v>
      </c>
      <c r="O149" s="2">
        <f t="shared" si="30"/>
        <v>5.315436241610739</v>
      </c>
      <c r="P149" s="2">
        <f t="shared" si="31"/>
        <v>0.17608609230769232</v>
      </c>
      <c r="Q149" s="2">
        <f t="shared" si="32"/>
        <v>13.702748568965236</v>
      </c>
      <c r="R149" s="2">
        <f t="shared" si="26"/>
        <v>0.028211346406833617</v>
      </c>
      <c r="S149" s="2">
        <f t="shared" si="37"/>
        <v>0.06837606837606838</v>
      </c>
      <c r="T149" s="2">
        <f t="shared" si="36"/>
        <v>0.07033802000792712</v>
      </c>
      <c r="U149" s="2">
        <f t="shared" si="33"/>
        <v>2.40505673175013</v>
      </c>
      <c r="V149" s="2">
        <f t="shared" si="34"/>
        <v>0.9613556720469828</v>
      </c>
      <c r="W149" s="3">
        <f t="shared" si="35"/>
        <v>26.346282023605816</v>
      </c>
      <c r="X149" s="7" t="s">
        <v>184</v>
      </c>
      <c r="Y149" s="3">
        <v>148</v>
      </c>
    </row>
    <row r="150" spans="1:25" ht="12.75">
      <c r="A150" s="2" t="s">
        <v>185</v>
      </c>
      <c r="B150" s="2">
        <v>9.876068</v>
      </c>
      <c r="C150" s="2">
        <v>2.10673075348834</v>
      </c>
      <c r="D150" s="4">
        <v>464</v>
      </c>
      <c r="E150" s="2">
        <v>0.1851555</v>
      </c>
      <c r="F150" s="5">
        <v>202.2</v>
      </c>
      <c r="G150" s="6">
        <v>977952</v>
      </c>
      <c r="H150" s="2">
        <v>20</v>
      </c>
      <c r="I150" s="2">
        <v>46420360</v>
      </c>
      <c r="J150" s="2">
        <v>5.665113</v>
      </c>
      <c r="K150" s="4">
        <v>115439</v>
      </c>
      <c r="L150" s="2" t="s">
        <v>185</v>
      </c>
      <c r="M150" s="2">
        <f t="shared" si="28"/>
        <v>4.241274583848911</v>
      </c>
      <c r="N150" s="2">
        <f t="shared" si="29"/>
        <v>0.5056153808372016</v>
      </c>
      <c r="O150" s="2">
        <f t="shared" si="30"/>
        <v>3.986577181208054</v>
      </c>
      <c r="P150" s="2">
        <f t="shared" si="31"/>
        <v>0.11394184615384616</v>
      </c>
      <c r="Q150" s="2">
        <f t="shared" si="32"/>
        <v>13.845530096748318</v>
      </c>
      <c r="R150" s="2">
        <f t="shared" si="26"/>
        <v>0.0376457187941836</v>
      </c>
      <c r="S150" s="2">
        <f t="shared" si="37"/>
        <v>0.17094017094017094</v>
      </c>
      <c r="T150" s="2">
        <f t="shared" si="36"/>
        <v>0.4229385392161109</v>
      </c>
      <c r="U150" s="2">
        <f t="shared" si="33"/>
        <v>1.8137873100653983</v>
      </c>
      <c r="V150" s="2">
        <f t="shared" si="34"/>
        <v>0.9575694556243379</v>
      </c>
      <c r="W150" s="3">
        <f t="shared" si="35"/>
        <v>26.09582028343653</v>
      </c>
      <c r="X150" s="7" t="s">
        <v>185</v>
      </c>
      <c r="Y150" s="3">
        <v>149</v>
      </c>
    </row>
    <row r="151" spans="1:25" ht="12.75">
      <c r="A151" s="2" t="s">
        <v>186</v>
      </c>
      <c r="B151" s="2">
        <v>11.0457</v>
      </c>
      <c r="C151" s="2">
        <v>4.62660739579825</v>
      </c>
      <c r="D151" s="4">
        <v>331</v>
      </c>
      <c r="E151" s="2">
        <v>0.093206204</v>
      </c>
      <c r="F151" s="5">
        <v>4430.7</v>
      </c>
      <c r="G151" s="6">
        <v>1464704</v>
      </c>
      <c r="H151" s="2">
        <v>16</v>
      </c>
      <c r="I151" s="2">
        <v>31658273</v>
      </c>
      <c r="J151" s="2">
        <v>0</v>
      </c>
      <c r="K151" s="4">
        <v>1188957</v>
      </c>
      <c r="L151" s="2" t="s">
        <v>186</v>
      </c>
      <c r="M151" s="2">
        <f t="shared" si="28"/>
        <v>4.7435727124215745</v>
      </c>
      <c r="N151" s="2">
        <f t="shared" si="29"/>
        <v>1.1103857749915802</v>
      </c>
      <c r="O151" s="2">
        <f t="shared" si="30"/>
        <v>8.003355704697988</v>
      </c>
      <c r="P151" s="2">
        <f t="shared" si="31"/>
        <v>0.057357664</v>
      </c>
      <c r="Q151" s="2">
        <f t="shared" si="32"/>
        <v>10.615183974593336</v>
      </c>
      <c r="R151" s="2">
        <f t="shared" si="26"/>
        <v>0.0563829665471474</v>
      </c>
      <c r="S151" s="2">
        <f t="shared" si="37"/>
        <v>0.13675213675213677</v>
      </c>
      <c r="T151" s="2">
        <f t="shared" si="36"/>
        <v>0.28842733496673</v>
      </c>
      <c r="U151" s="2">
        <f t="shared" si="33"/>
        <v>0</v>
      </c>
      <c r="V151" s="2">
        <f t="shared" si="34"/>
        <v>0.5629891739424802</v>
      </c>
      <c r="W151" s="3">
        <f t="shared" si="35"/>
        <v>25.57440744291297</v>
      </c>
      <c r="X151" s="7" t="s">
        <v>186</v>
      </c>
      <c r="Y151" s="3">
        <v>150</v>
      </c>
    </row>
    <row r="152" spans="1:25" ht="12.75">
      <c r="A152" s="2" t="s">
        <v>187</v>
      </c>
      <c r="B152" s="2">
        <v>19.87127</v>
      </c>
      <c r="C152" s="2">
        <v>0.00892130118606477</v>
      </c>
      <c r="D152" s="4">
        <v>539</v>
      </c>
      <c r="E152" s="2">
        <v>0.8561764</v>
      </c>
      <c r="F152" s="5">
        <v>658.7</v>
      </c>
      <c r="G152" s="6">
        <v>1124</v>
      </c>
      <c r="H152" s="2">
        <v>1</v>
      </c>
      <c r="I152" s="2">
        <v>12599059</v>
      </c>
      <c r="J152" s="2">
        <v>0.5149863</v>
      </c>
      <c r="K152" s="4">
        <v>40520</v>
      </c>
      <c r="L152" s="2" t="s">
        <v>187</v>
      </c>
      <c r="M152" s="2">
        <f t="shared" si="28"/>
        <v>8.533711229995516</v>
      </c>
      <c r="N152" s="2">
        <f t="shared" si="29"/>
        <v>0.002141112284655545</v>
      </c>
      <c r="O152" s="2">
        <f t="shared" si="30"/>
        <v>1.721476510067114</v>
      </c>
      <c r="P152" s="2">
        <f t="shared" si="31"/>
        <v>0.5268777846153846</v>
      </c>
      <c r="Q152" s="2">
        <f t="shared" si="32"/>
        <v>13.496788697962991</v>
      </c>
      <c r="R152" s="2">
        <f t="shared" si="26"/>
        <v>4.326775539562511E-05</v>
      </c>
      <c r="S152" s="2">
        <f t="shared" si="37"/>
        <v>0.008547008547008548</v>
      </c>
      <c r="T152" s="2">
        <f t="shared" si="36"/>
        <v>0.11476098093517202</v>
      </c>
      <c r="U152" s="2">
        <f t="shared" si="33"/>
        <v>0.1648820801628374</v>
      </c>
      <c r="V152" s="2">
        <f t="shared" si="34"/>
        <v>0.985106544078675</v>
      </c>
      <c r="W152" s="3">
        <f t="shared" si="35"/>
        <v>25.554335216404752</v>
      </c>
      <c r="X152" s="7" t="s">
        <v>187</v>
      </c>
      <c r="Y152" s="3">
        <v>151</v>
      </c>
    </row>
    <row r="153" spans="1:25" ht="12.75">
      <c r="A153" s="2" t="s">
        <v>188</v>
      </c>
      <c r="B153" s="2">
        <v>22.28914</v>
      </c>
      <c r="C153" s="2">
        <v>1.77896992400068</v>
      </c>
      <c r="D153" s="4">
        <v>450</v>
      </c>
      <c r="E153" s="2">
        <v>0</v>
      </c>
      <c r="F153" s="5">
        <v>5140.3</v>
      </c>
      <c r="G153" s="6">
        <v>1154</v>
      </c>
      <c r="H153" s="2">
        <v>1</v>
      </c>
      <c r="I153" s="2">
        <v>64869</v>
      </c>
      <c r="J153" s="2">
        <v>0.1088474</v>
      </c>
      <c r="K153" s="4">
        <v>65922</v>
      </c>
      <c r="L153" s="2" t="s">
        <v>188</v>
      </c>
      <c r="M153" s="2">
        <f t="shared" si="28"/>
        <v>9.572064811405726</v>
      </c>
      <c r="N153" s="2">
        <f t="shared" si="29"/>
        <v>0.42695278176016316</v>
      </c>
      <c r="O153" s="2">
        <f t="shared" si="30"/>
        <v>4.409395973154363</v>
      </c>
      <c r="P153" s="2">
        <f t="shared" si="31"/>
        <v>0</v>
      </c>
      <c r="Q153" s="2">
        <f t="shared" si="32"/>
        <v>10.073087815605236</v>
      </c>
      <c r="R153" s="2">
        <f t="shared" si="26"/>
        <v>4.442258872468984E-05</v>
      </c>
      <c r="S153" s="2">
        <f t="shared" si="37"/>
        <v>0.008547008547008548</v>
      </c>
      <c r="T153" s="2">
        <f t="shared" si="36"/>
        <v>0.0005502334175244405</v>
      </c>
      <c r="U153" s="2">
        <f t="shared" si="33"/>
        <v>0.03484944304793434</v>
      </c>
      <c r="V153" s="2">
        <f t="shared" si="34"/>
        <v>0.9757698321508987</v>
      </c>
      <c r="W153" s="3">
        <f t="shared" si="35"/>
        <v>25.501262321677583</v>
      </c>
      <c r="X153" s="7" t="s">
        <v>188</v>
      </c>
      <c r="Y153" s="3">
        <v>152</v>
      </c>
    </row>
    <row r="154" spans="1:25" ht="12.75">
      <c r="A154" s="2" t="s">
        <v>189</v>
      </c>
      <c r="B154" s="2">
        <v>20.45342</v>
      </c>
      <c r="C154" s="2">
        <v>1.78469454050978</v>
      </c>
      <c r="D154" s="4">
        <v>545</v>
      </c>
      <c r="E154" s="2">
        <v>0.3660845</v>
      </c>
      <c r="F154" s="5">
        <v>972.3</v>
      </c>
      <c r="G154" s="6">
        <v>673553</v>
      </c>
      <c r="H154" s="2">
        <v>1</v>
      </c>
      <c r="I154" s="2">
        <v>37740520</v>
      </c>
      <c r="J154" s="2">
        <v>0</v>
      </c>
      <c r="K154" s="4">
        <v>397918</v>
      </c>
      <c r="L154" s="2" t="s">
        <v>189</v>
      </c>
      <c r="M154" s="2">
        <f t="shared" si="28"/>
        <v>8.783715381342757</v>
      </c>
      <c r="N154" s="2">
        <f t="shared" si="29"/>
        <v>0.4283266897223472</v>
      </c>
      <c r="O154" s="2">
        <f t="shared" si="30"/>
        <v>1.5402684563758382</v>
      </c>
      <c r="P154" s="2">
        <f t="shared" si="31"/>
        <v>0.22528276923076923</v>
      </c>
      <c r="Q154" s="2">
        <f t="shared" si="32"/>
        <v>13.257215198162164</v>
      </c>
      <c r="R154" s="2">
        <f t="shared" si="26"/>
        <v>0.02592804844305114</v>
      </c>
      <c r="S154" s="2">
        <f t="shared" si="37"/>
        <v>0.008547008547008548</v>
      </c>
      <c r="T154" s="2">
        <f t="shared" si="36"/>
        <v>0.34384838542607116</v>
      </c>
      <c r="U154" s="2">
        <f t="shared" si="33"/>
        <v>0</v>
      </c>
      <c r="V154" s="2">
        <f t="shared" si="34"/>
        <v>0.85374199917814</v>
      </c>
      <c r="W154" s="3">
        <f t="shared" si="35"/>
        <v>25.46687393642815</v>
      </c>
      <c r="X154" s="7" t="s">
        <v>189</v>
      </c>
      <c r="Y154" s="3">
        <v>153</v>
      </c>
    </row>
    <row r="155" spans="1:25" ht="12.75">
      <c r="A155" s="2" t="s">
        <v>190</v>
      </c>
      <c r="B155" s="2">
        <v>22.85345</v>
      </c>
      <c r="C155" s="2">
        <v>0.124378829546003</v>
      </c>
      <c r="D155" s="4">
        <v>577</v>
      </c>
      <c r="E155" s="2">
        <v>0.131511</v>
      </c>
      <c r="F155" s="5">
        <v>992.4</v>
      </c>
      <c r="G155" s="6">
        <v>56716</v>
      </c>
      <c r="H155" s="2">
        <v>8</v>
      </c>
      <c r="I155" s="2">
        <v>45599400</v>
      </c>
      <c r="J155" s="2">
        <v>0.1482624</v>
      </c>
      <c r="K155" s="4">
        <v>78022</v>
      </c>
      <c r="L155" s="2" t="s">
        <v>190</v>
      </c>
      <c r="M155" s="2">
        <f t="shared" si="28"/>
        <v>9.81440757984472</v>
      </c>
      <c r="N155" s="2">
        <f t="shared" si="29"/>
        <v>0.02985091909104072</v>
      </c>
      <c r="O155" s="2">
        <f t="shared" si="30"/>
        <v>0.5738255033557054</v>
      </c>
      <c r="P155" s="2">
        <f t="shared" si="31"/>
        <v>0.08092984615384614</v>
      </c>
      <c r="Q155" s="2">
        <f t="shared" si="32"/>
        <v>13.241859881370083</v>
      </c>
      <c r="R155" s="2">
        <f t="shared" si="26"/>
        <v>0.002183250903041169</v>
      </c>
      <c r="S155" s="2">
        <f t="shared" si="37"/>
        <v>0.06837606837606838</v>
      </c>
      <c r="T155" s="2">
        <f t="shared" si="36"/>
        <v>0.41545800355468504</v>
      </c>
      <c r="U155" s="2">
        <f t="shared" si="33"/>
        <v>0.04746886067053563</v>
      </c>
      <c r="V155" s="2">
        <f t="shared" si="34"/>
        <v>0.9713223786304637</v>
      </c>
      <c r="W155" s="3">
        <f t="shared" si="35"/>
        <v>25.245682291950192</v>
      </c>
      <c r="X155" s="7" t="s">
        <v>190</v>
      </c>
      <c r="Y155" s="3">
        <v>154</v>
      </c>
    </row>
    <row r="156" spans="1:25" ht="12.75">
      <c r="A156" s="2" t="s">
        <v>191</v>
      </c>
      <c r="B156" s="2">
        <v>22.61712</v>
      </c>
      <c r="C156" s="2">
        <v>0.244974675390956</v>
      </c>
      <c r="D156" s="4">
        <v>532</v>
      </c>
      <c r="E156" s="2">
        <v>0.0098528797</v>
      </c>
      <c r="F156" s="5">
        <v>1210.1</v>
      </c>
      <c r="G156" s="6">
        <v>696</v>
      </c>
      <c r="H156" s="2">
        <v>1</v>
      </c>
      <c r="I156" s="2">
        <v>284111</v>
      </c>
      <c r="J156" s="2">
        <v>0.088909492</v>
      </c>
      <c r="K156" s="4">
        <v>1647952</v>
      </c>
      <c r="L156" s="2" t="s">
        <v>191</v>
      </c>
      <c r="M156" s="2">
        <f t="shared" si="28"/>
        <v>9.712915728796206</v>
      </c>
      <c r="N156" s="2">
        <f t="shared" si="29"/>
        <v>0.05879392209382944</v>
      </c>
      <c r="O156" s="2">
        <f t="shared" si="30"/>
        <v>1.9328859060402677</v>
      </c>
      <c r="P156" s="2">
        <f t="shared" si="31"/>
        <v>0.006063310584615385</v>
      </c>
      <c r="Q156" s="2">
        <f t="shared" si="32"/>
        <v>13.07554881342799</v>
      </c>
      <c r="R156" s="2">
        <f aca="true" t="shared" si="38" ref="R156:R187">6*G156/155866648</f>
        <v>2.679213323430167E-05</v>
      </c>
      <c r="S156" s="2">
        <f t="shared" si="37"/>
        <v>0.008547008547008548</v>
      </c>
      <c r="T156" s="2">
        <f t="shared" si="36"/>
        <v>0.002547952672399633</v>
      </c>
      <c r="U156" s="2">
        <f t="shared" si="33"/>
        <v>0.02846596499204183</v>
      </c>
      <c r="V156" s="2">
        <f t="shared" si="34"/>
        <v>0.39428182447040383</v>
      </c>
      <c r="W156" s="3">
        <f t="shared" si="35"/>
        <v>25.220077223757997</v>
      </c>
      <c r="X156" s="7" t="s">
        <v>191</v>
      </c>
      <c r="Y156" s="3">
        <v>155</v>
      </c>
    </row>
    <row r="157" spans="1:25" ht="12.75">
      <c r="A157" s="2" t="s">
        <v>192</v>
      </c>
      <c r="B157" s="2">
        <v>22.08924</v>
      </c>
      <c r="C157" s="2">
        <v>0.0180082445493448</v>
      </c>
      <c r="D157" s="4">
        <v>569</v>
      </c>
      <c r="E157" s="2">
        <v>0.00023196191</v>
      </c>
      <c r="F157" s="5">
        <v>541.7</v>
      </c>
      <c r="G157" s="6">
        <v>1239</v>
      </c>
      <c r="H157" s="2">
        <v>2</v>
      </c>
      <c r="I157" s="2">
        <v>6880182</v>
      </c>
      <c r="J157" s="2">
        <v>0</v>
      </c>
      <c r="K157" s="4">
        <v>60209</v>
      </c>
      <c r="L157" s="2" t="s">
        <v>192</v>
      </c>
      <c r="M157" s="2">
        <f t="shared" si="28"/>
        <v>9.48621781345964</v>
      </c>
      <c r="N157" s="2">
        <f t="shared" si="29"/>
        <v>0.004321978691842751</v>
      </c>
      <c r="O157" s="2">
        <f t="shared" si="30"/>
        <v>0.8154362416107386</v>
      </c>
      <c r="P157" s="2">
        <f t="shared" si="31"/>
        <v>0.00014274579076923078</v>
      </c>
      <c r="Q157" s="2">
        <f t="shared" si="32"/>
        <v>13.586170392722867</v>
      </c>
      <c r="R157" s="2">
        <f t="shared" si="38"/>
        <v>4.769461649037323E-05</v>
      </c>
      <c r="S157" s="2">
        <f t="shared" si="37"/>
        <v>0.017094017094017096</v>
      </c>
      <c r="T157" s="2">
        <f t="shared" si="36"/>
        <v>0.06265093496239821</v>
      </c>
      <c r="U157" s="2">
        <f t="shared" si="33"/>
        <v>0</v>
      </c>
      <c r="V157" s="2">
        <f t="shared" si="34"/>
        <v>0.9778696918172001</v>
      </c>
      <c r="W157" s="3">
        <f t="shared" si="35"/>
        <v>24.949951510765967</v>
      </c>
      <c r="X157" s="7" t="s">
        <v>192</v>
      </c>
      <c r="Y157" s="3">
        <v>156</v>
      </c>
    </row>
    <row r="158" spans="1:25" ht="12.75">
      <c r="A158" s="2" t="s">
        <v>194</v>
      </c>
      <c r="B158" s="2">
        <v>11.26442</v>
      </c>
      <c r="C158" s="2">
        <v>0.16717382014042</v>
      </c>
      <c r="D158" s="4">
        <v>484</v>
      </c>
      <c r="E158" s="2">
        <v>2.096912</v>
      </c>
      <c r="F158" s="5">
        <v>1548.8</v>
      </c>
      <c r="G158" s="6">
        <v>96192</v>
      </c>
      <c r="H158" s="2">
        <v>5</v>
      </c>
      <c r="I158" s="2">
        <v>57540110</v>
      </c>
      <c r="J158" s="2">
        <v>2.549612</v>
      </c>
      <c r="K158" s="4">
        <v>2619</v>
      </c>
      <c r="L158" s="2" t="s">
        <v>195</v>
      </c>
      <c r="M158" s="2">
        <f t="shared" si="28"/>
        <v>4.837501953996201</v>
      </c>
      <c r="N158" s="2">
        <f t="shared" si="29"/>
        <v>0.0401217168337008</v>
      </c>
      <c r="O158" s="2">
        <f t="shared" si="30"/>
        <v>3.382550335570469</v>
      </c>
      <c r="P158" s="2">
        <f t="shared" si="31"/>
        <v>1.2904073846153847</v>
      </c>
      <c r="Q158" s="2">
        <f t="shared" si="32"/>
        <v>12.816800266289787</v>
      </c>
      <c r="R158" s="2">
        <f t="shared" si="38"/>
        <v>0.003702857586313141</v>
      </c>
      <c r="S158" s="2">
        <f t="shared" si="37"/>
        <v>0.042735042735042736</v>
      </c>
      <c r="T158" s="2">
        <f t="shared" si="36"/>
        <v>0.5242609988014022</v>
      </c>
      <c r="U158" s="2">
        <f t="shared" si="33"/>
        <v>0.8163039097702837</v>
      </c>
      <c r="V158" s="2">
        <f t="shared" si="34"/>
        <v>0.9990373652256183</v>
      </c>
      <c r="W158" s="3">
        <f t="shared" si="35"/>
        <v>24.753421831424202</v>
      </c>
      <c r="X158" s="7" t="s">
        <v>193</v>
      </c>
      <c r="Y158" s="3">
        <v>157</v>
      </c>
    </row>
    <row r="159" spans="1:25" ht="12.75">
      <c r="A159" s="2" t="s">
        <v>196</v>
      </c>
      <c r="B159" s="2">
        <v>0</v>
      </c>
      <c r="C159" s="2">
        <v>0</v>
      </c>
      <c r="D159" s="4">
        <v>334</v>
      </c>
      <c r="E159" s="2">
        <v>2.750014</v>
      </c>
      <c r="F159" s="5">
        <v>4630</v>
      </c>
      <c r="G159" s="6">
        <v>0</v>
      </c>
      <c r="H159" s="2">
        <v>0</v>
      </c>
      <c r="I159" s="2">
        <v>56636</v>
      </c>
      <c r="J159" s="2">
        <v>12.8334</v>
      </c>
      <c r="K159" s="4">
        <v>1271534</v>
      </c>
      <c r="L159" s="2" t="s">
        <v>196</v>
      </c>
      <c r="M159" s="2">
        <f t="shared" si="28"/>
        <v>0</v>
      </c>
      <c r="N159" s="2">
        <f t="shared" si="29"/>
        <v>0</v>
      </c>
      <c r="O159" s="2">
        <f t="shared" si="30"/>
        <v>7.912751677852349</v>
      </c>
      <c r="P159" s="2">
        <f t="shared" si="31"/>
        <v>1.6923163076923078</v>
      </c>
      <c r="Q159" s="2">
        <f t="shared" si="32"/>
        <v>10.462929515057924</v>
      </c>
      <c r="R159" s="2">
        <f t="shared" si="38"/>
        <v>0</v>
      </c>
      <c r="S159" s="2">
        <f t="shared" si="37"/>
        <v>0</v>
      </c>
      <c r="T159" s="2">
        <f t="shared" si="36"/>
        <v>0.00047521484158831754</v>
      </c>
      <c r="U159" s="2">
        <f t="shared" si="33"/>
        <v>4.108842677099871</v>
      </c>
      <c r="V159" s="2">
        <f t="shared" si="34"/>
        <v>0.5326373252352923</v>
      </c>
      <c r="W159" s="3">
        <f t="shared" si="35"/>
        <v>24.709952717779334</v>
      </c>
      <c r="X159" s="7" t="s">
        <v>196</v>
      </c>
      <c r="Y159" s="3">
        <v>158</v>
      </c>
    </row>
    <row r="160" spans="1:25" ht="12.75">
      <c r="A160" s="2" t="s">
        <v>197</v>
      </c>
      <c r="B160" s="2">
        <v>2.517393</v>
      </c>
      <c r="C160" s="2">
        <v>0.011111550131734</v>
      </c>
      <c r="D160" s="4">
        <v>374</v>
      </c>
      <c r="E160" s="2">
        <v>0</v>
      </c>
      <c r="F160" s="5">
        <v>519.8</v>
      </c>
      <c r="G160" s="6">
        <v>599</v>
      </c>
      <c r="H160" s="2">
        <v>1</v>
      </c>
      <c r="I160" s="2">
        <v>5390787</v>
      </c>
      <c r="J160" s="2">
        <v>7.216245</v>
      </c>
      <c r="K160" s="4">
        <v>272391</v>
      </c>
      <c r="L160" s="2" t="s">
        <v>197</v>
      </c>
      <c r="M160" s="2">
        <f t="shared" si="28"/>
        <v>1.0810937053551235</v>
      </c>
      <c r="N160" s="2">
        <f t="shared" si="29"/>
        <v>0.00266677203161616</v>
      </c>
      <c r="O160" s="2">
        <f t="shared" si="30"/>
        <v>6.70469798657718</v>
      </c>
      <c r="P160" s="2">
        <f t="shared" si="31"/>
        <v>0</v>
      </c>
      <c r="Q160" s="2">
        <f t="shared" si="32"/>
        <v>13.602900812511255</v>
      </c>
      <c r="R160" s="2">
        <f t="shared" si="38"/>
        <v>2.3058172136992386E-05</v>
      </c>
      <c r="S160" s="2">
        <f t="shared" si="37"/>
        <v>0.008547008547008548</v>
      </c>
      <c r="T160" s="2">
        <f t="shared" si="36"/>
        <v>0.049079661804815086</v>
      </c>
      <c r="U160" s="2">
        <f t="shared" si="33"/>
        <v>2.310409978992984</v>
      </c>
      <c r="V160" s="2">
        <f t="shared" si="34"/>
        <v>0.8998804700921615</v>
      </c>
      <c r="W160" s="3">
        <f t="shared" si="35"/>
        <v>24.659299454084277</v>
      </c>
      <c r="X160" s="7" t="s">
        <v>197</v>
      </c>
      <c r="Y160" s="3">
        <v>159</v>
      </c>
    </row>
    <row r="161" spans="1:25" ht="12.75">
      <c r="A161" s="2" t="s">
        <v>198</v>
      </c>
      <c r="B161" s="2">
        <v>22.45773</v>
      </c>
      <c r="C161" s="2">
        <v>0.736744186046512</v>
      </c>
      <c r="D161" s="4">
        <v>528</v>
      </c>
      <c r="E161" s="2">
        <v>0.030329721</v>
      </c>
      <c r="F161" s="5">
        <v>2841.1</v>
      </c>
      <c r="G161" s="6">
        <v>594</v>
      </c>
      <c r="H161" s="2">
        <v>4</v>
      </c>
      <c r="I161" s="2">
        <v>80625</v>
      </c>
      <c r="J161" s="2">
        <v>0.090478562</v>
      </c>
      <c r="K161" s="4">
        <v>397597</v>
      </c>
      <c r="L161" s="2" t="s">
        <v>198</v>
      </c>
      <c r="M161" s="2">
        <f t="shared" si="28"/>
        <v>9.64446573878807</v>
      </c>
      <c r="N161" s="2">
        <f t="shared" si="29"/>
        <v>0.17681860465116286</v>
      </c>
      <c r="O161" s="2">
        <f t="shared" si="30"/>
        <v>2.0536912751677843</v>
      </c>
      <c r="P161" s="2">
        <f t="shared" si="31"/>
        <v>0.018664443692307693</v>
      </c>
      <c r="Q161" s="2">
        <f t="shared" si="32"/>
        <v>11.829552709553147</v>
      </c>
      <c r="R161" s="2">
        <f t="shared" si="38"/>
        <v>2.28656999154816E-05</v>
      </c>
      <c r="S161" s="2">
        <f t="shared" si="37"/>
        <v>0.03418803418803419</v>
      </c>
      <c r="T161" s="2">
        <f t="shared" si="36"/>
        <v>0.0006938010942461158</v>
      </c>
      <c r="U161" s="2">
        <f t="shared" si="33"/>
        <v>0.02896833083268866</v>
      </c>
      <c r="V161" s="2">
        <f t="shared" si="34"/>
        <v>0.8538599853417813</v>
      </c>
      <c r="W161" s="3">
        <f t="shared" si="35"/>
        <v>24.640925789009138</v>
      </c>
      <c r="X161" s="7" t="s">
        <v>198</v>
      </c>
      <c r="Y161" s="3">
        <v>160</v>
      </c>
    </row>
    <row r="162" spans="1:25" ht="12.75">
      <c r="A162" s="2" t="s">
        <v>199</v>
      </c>
      <c r="B162" s="2">
        <v>9.427021</v>
      </c>
      <c r="C162" s="2">
        <v>8.18727919755929</v>
      </c>
      <c r="D162" s="4">
        <v>536</v>
      </c>
      <c r="E162" s="2">
        <v>5.96873</v>
      </c>
      <c r="F162" s="5">
        <v>4737.4</v>
      </c>
      <c r="G162" s="6">
        <v>38053</v>
      </c>
      <c r="H162" s="2">
        <v>5</v>
      </c>
      <c r="I162" s="2">
        <v>464782</v>
      </c>
      <c r="J162" s="2">
        <v>7.415998</v>
      </c>
      <c r="K162" s="4">
        <v>1898203</v>
      </c>
      <c r="L162" s="2" t="s">
        <v>199</v>
      </c>
      <c r="M162" s="2">
        <f t="shared" si="28"/>
        <v>4.048431477862439</v>
      </c>
      <c r="N162" s="2">
        <f t="shared" si="29"/>
        <v>1.9649470074142295</v>
      </c>
      <c r="O162" s="2">
        <f t="shared" si="30"/>
        <v>1.812080536912751</v>
      </c>
      <c r="P162" s="2">
        <f t="shared" si="31"/>
        <v>3.6730646153846154</v>
      </c>
      <c r="Q162" s="2">
        <f t="shared" si="32"/>
        <v>10.380881702945013</v>
      </c>
      <c r="R162" s="2">
        <f t="shared" si="38"/>
        <v>0.001464829089030002</v>
      </c>
      <c r="S162" s="2">
        <f t="shared" si="37"/>
        <v>0.042735042735042736</v>
      </c>
      <c r="T162" s="2">
        <f t="shared" si="36"/>
        <v>0.004194215411735873</v>
      </c>
      <c r="U162" s="2">
        <f t="shared" si="33"/>
        <v>2.374364476731598</v>
      </c>
      <c r="V162" s="2">
        <f t="shared" si="34"/>
        <v>0.3023000318305351</v>
      </c>
      <c r="W162" s="3">
        <f t="shared" si="35"/>
        <v>24.60446393631699</v>
      </c>
      <c r="X162" s="7" t="s">
        <v>199</v>
      </c>
      <c r="Y162" s="3">
        <v>161</v>
      </c>
    </row>
    <row r="163" spans="1:25" ht="12.75">
      <c r="A163" s="2" t="s">
        <v>200</v>
      </c>
      <c r="B163" s="2">
        <v>17.23723</v>
      </c>
      <c r="C163" s="2">
        <v>0</v>
      </c>
      <c r="D163" s="4">
        <v>455</v>
      </c>
      <c r="E163" s="2">
        <v>0.041949492</v>
      </c>
      <c r="F163" s="5">
        <v>2552.5</v>
      </c>
      <c r="G163" s="6">
        <v>0</v>
      </c>
      <c r="H163" s="2">
        <v>0</v>
      </c>
      <c r="I163" s="2">
        <v>256592</v>
      </c>
      <c r="J163" s="2">
        <v>0.029588813</v>
      </c>
      <c r="K163" s="4">
        <v>707306</v>
      </c>
      <c r="L163" s="2" t="s">
        <v>200</v>
      </c>
      <c r="M163" s="2">
        <f t="shared" si="28"/>
        <v>7.402523503782879</v>
      </c>
      <c r="N163" s="2">
        <f t="shared" si="29"/>
        <v>0</v>
      </c>
      <c r="O163" s="2">
        <f t="shared" si="30"/>
        <v>4.258389261744966</v>
      </c>
      <c r="P163" s="2">
        <f t="shared" si="31"/>
        <v>0.025815071999999998</v>
      </c>
      <c r="Q163" s="2">
        <f t="shared" si="32"/>
        <v>12.050027556627507</v>
      </c>
      <c r="R163" s="2">
        <f t="shared" si="38"/>
        <v>0</v>
      </c>
      <c r="S163" s="2">
        <f t="shared" si="37"/>
        <v>0</v>
      </c>
      <c r="T163" s="2">
        <f t="shared" si="36"/>
        <v>0.002297201282725618</v>
      </c>
      <c r="U163" s="2">
        <f t="shared" si="33"/>
        <v>0.00947338800466965</v>
      </c>
      <c r="V163" s="2">
        <f t="shared" si="34"/>
        <v>0.7400239206838934</v>
      </c>
      <c r="W163" s="3">
        <f t="shared" si="35"/>
        <v>24.48854990412664</v>
      </c>
      <c r="X163" s="7" t="s">
        <v>200</v>
      </c>
      <c r="Y163" s="3">
        <v>162</v>
      </c>
    </row>
    <row r="164" spans="1:25" ht="12.75">
      <c r="A164" s="2" t="s">
        <v>201</v>
      </c>
      <c r="B164" s="2">
        <v>2.388555</v>
      </c>
      <c r="C164" s="2">
        <v>0.509473098965016</v>
      </c>
      <c r="D164" s="4">
        <v>454</v>
      </c>
      <c r="E164" s="2">
        <v>5.068019</v>
      </c>
      <c r="F164" s="5">
        <v>1654.6</v>
      </c>
      <c r="G164" s="6">
        <v>953</v>
      </c>
      <c r="H164" s="2">
        <v>2</v>
      </c>
      <c r="I164" s="2">
        <v>187056</v>
      </c>
      <c r="J164" s="2">
        <v>6.583815</v>
      </c>
      <c r="K164" s="4">
        <v>209049</v>
      </c>
      <c r="L164" s="2" t="s">
        <v>201</v>
      </c>
      <c r="M164" s="2">
        <f t="shared" si="28"/>
        <v>1.025764263027071</v>
      </c>
      <c r="N164" s="2">
        <f t="shared" si="29"/>
        <v>0.12227354375160385</v>
      </c>
      <c r="O164" s="2">
        <f t="shared" si="30"/>
        <v>4.288590604026846</v>
      </c>
      <c r="P164" s="2">
        <f t="shared" si="31"/>
        <v>3.118780923076923</v>
      </c>
      <c r="Q164" s="2">
        <f t="shared" si="32"/>
        <v>12.735974767951369</v>
      </c>
      <c r="R164" s="2">
        <f t="shared" si="38"/>
        <v>3.668520541995617E-05</v>
      </c>
      <c r="S164" s="2">
        <f t="shared" si="37"/>
        <v>0.017094017094017096</v>
      </c>
      <c r="T164" s="2">
        <f t="shared" si="36"/>
        <v>0.0016635936431903036</v>
      </c>
      <c r="U164" s="2">
        <f t="shared" si="33"/>
        <v>2.1079261964974436</v>
      </c>
      <c r="V164" s="2">
        <f t="shared" si="34"/>
        <v>0.9231623379344261</v>
      </c>
      <c r="W164" s="3">
        <f t="shared" si="35"/>
        <v>24.34126693220831</v>
      </c>
      <c r="X164" s="7" t="s">
        <v>201</v>
      </c>
      <c r="Y164" s="3">
        <v>163</v>
      </c>
    </row>
    <row r="165" spans="1:25" ht="12.75">
      <c r="A165" s="2" t="s">
        <v>202</v>
      </c>
      <c r="B165" s="2">
        <v>28.26383</v>
      </c>
      <c r="C165" s="2">
        <v>0.414715880324984</v>
      </c>
      <c r="D165" s="4">
        <v>530</v>
      </c>
      <c r="E165" s="2">
        <v>0.020976275</v>
      </c>
      <c r="F165" s="5">
        <v>6836</v>
      </c>
      <c r="G165" s="6">
        <v>17202</v>
      </c>
      <c r="H165" s="2">
        <v>3</v>
      </c>
      <c r="I165" s="2">
        <v>4147900</v>
      </c>
      <c r="J165" s="2">
        <v>0.2261379</v>
      </c>
      <c r="K165" s="4">
        <v>1108515</v>
      </c>
      <c r="L165" s="2" t="s">
        <v>202</v>
      </c>
      <c r="M165" s="2">
        <f t="shared" si="28"/>
        <v>12.137893726655829</v>
      </c>
      <c r="N165" s="2">
        <f t="shared" si="29"/>
        <v>0.09953181127799617</v>
      </c>
      <c r="O165" s="2">
        <f t="shared" si="30"/>
        <v>1.993288590604027</v>
      </c>
      <c r="P165" s="2">
        <f t="shared" si="31"/>
        <v>0.012908476923076923</v>
      </c>
      <c r="Q165" s="2">
        <f t="shared" si="32"/>
        <v>8.777664398474291</v>
      </c>
      <c r="R165" s="2">
        <f t="shared" si="38"/>
        <v>0.0006621814308857146</v>
      </c>
      <c r="S165" s="2">
        <f t="shared" si="37"/>
        <v>0.02564102564102564</v>
      </c>
      <c r="T165" s="2">
        <f aca="true" t="shared" si="39" ref="T165:T196">2*(I165-4483)/219492303</f>
        <v>0.037754553971762736</v>
      </c>
      <c r="U165" s="2">
        <f t="shared" si="33"/>
        <v>0.07240209565896356</v>
      </c>
      <c r="V165" s="2">
        <f t="shared" si="34"/>
        <v>0.5925562860161034</v>
      </c>
      <c r="W165" s="3">
        <f t="shared" si="35"/>
        <v>23.750303146653962</v>
      </c>
      <c r="X165" s="7" t="s">
        <v>202</v>
      </c>
      <c r="Y165" s="3">
        <v>164</v>
      </c>
    </row>
    <row r="166" spans="1:25" ht="12.75">
      <c r="A166" s="2" t="s">
        <v>203</v>
      </c>
      <c r="B166" s="2">
        <v>1.451662</v>
      </c>
      <c r="C166" s="2">
        <v>1.16842906459417</v>
      </c>
      <c r="D166" s="4">
        <v>340</v>
      </c>
      <c r="E166" s="2">
        <v>1.607966</v>
      </c>
      <c r="F166" s="5">
        <v>1010.1</v>
      </c>
      <c r="G166" s="6">
        <v>105631</v>
      </c>
      <c r="H166" s="2">
        <v>7</v>
      </c>
      <c r="I166" s="2">
        <v>9040429</v>
      </c>
      <c r="J166" s="2">
        <v>1.161418</v>
      </c>
      <c r="K166" s="4">
        <v>1713564</v>
      </c>
      <c r="L166" s="2" t="s">
        <v>203</v>
      </c>
      <c r="M166" s="2">
        <f t="shared" si="28"/>
        <v>0.6234158315778383</v>
      </c>
      <c r="N166" s="2">
        <f t="shared" si="29"/>
        <v>0.2804229755026008</v>
      </c>
      <c r="O166" s="2">
        <f t="shared" si="30"/>
        <v>7.731543624161075</v>
      </c>
      <c r="P166" s="2">
        <f t="shared" si="31"/>
        <v>0.9895175384615384</v>
      </c>
      <c r="Q166" s="2">
        <f t="shared" si="32"/>
        <v>13.228338035239743</v>
      </c>
      <c r="R166" s="2">
        <f t="shared" si="38"/>
        <v>0.004066206646081207</v>
      </c>
      <c r="S166" s="2">
        <f t="shared" si="37"/>
        <v>0.05982905982905983</v>
      </c>
      <c r="T166" s="2">
        <f t="shared" si="39"/>
        <v>0.08233496916746097</v>
      </c>
      <c r="U166" s="2">
        <f t="shared" si="33"/>
        <v>0.37184875748842694</v>
      </c>
      <c r="V166" s="2">
        <f t="shared" si="34"/>
        <v>0.3701655996453799</v>
      </c>
      <c r="W166" s="3">
        <f t="shared" si="35"/>
        <v>23.7414825977192</v>
      </c>
      <c r="X166" s="7" t="s">
        <v>203</v>
      </c>
      <c r="Y166" s="3">
        <v>165</v>
      </c>
    </row>
    <row r="167" spans="1:25" ht="12.75">
      <c r="A167" s="2" t="s">
        <v>204</v>
      </c>
      <c r="B167" s="2">
        <v>34.63517</v>
      </c>
      <c r="C167" s="2">
        <v>0</v>
      </c>
      <c r="D167" s="4">
        <v>539</v>
      </c>
      <c r="E167" s="2">
        <v>0</v>
      </c>
      <c r="F167" s="5">
        <v>10147.5</v>
      </c>
      <c r="G167" s="6">
        <v>0</v>
      </c>
      <c r="H167" s="2">
        <v>0</v>
      </c>
      <c r="I167" s="2">
        <v>101826</v>
      </c>
      <c r="J167" s="2">
        <v>0</v>
      </c>
      <c r="K167" s="4">
        <v>305243</v>
      </c>
      <c r="L167" s="2" t="s">
        <v>204</v>
      </c>
      <c r="M167" s="2">
        <f t="shared" si="28"/>
        <v>14.874063871197151</v>
      </c>
      <c r="N167" s="2">
        <f t="shared" si="29"/>
        <v>0</v>
      </c>
      <c r="O167" s="2">
        <f t="shared" si="30"/>
        <v>1.721476510067114</v>
      </c>
      <c r="P167" s="2">
        <f t="shared" si="31"/>
        <v>0</v>
      </c>
      <c r="Q167" s="2">
        <f t="shared" si="32"/>
        <v>6.2478568583261955</v>
      </c>
      <c r="R167" s="2">
        <f t="shared" si="38"/>
        <v>0</v>
      </c>
      <c r="S167" s="2">
        <f t="shared" si="37"/>
        <v>0</v>
      </c>
      <c r="T167" s="2">
        <f t="shared" si="39"/>
        <v>0.0008869832670168849</v>
      </c>
      <c r="U167" s="2">
        <f t="shared" si="33"/>
        <v>0</v>
      </c>
      <c r="V167" s="2">
        <f t="shared" si="34"/>
        <v>0.887805450005109</v>
      </c>
      <c r="W167" s="3">
        <f t="shared" si="35"/>
        <v>23.732089672862585</v>
      </c>
      <c r="X167" s="7" t="s">
        <v>204</v>
      </c>
      <c r="Y167" s="3">
        <v>166</v>
      </c>
    </row>
    <row r="168" spans="1:25" ht="12.75">
      <c r="A168" s="2" t="s">
        <v>205</v>
      </c>
      <c r="B168" s="2">
        <v>2.13505</v>
      </c>
      <c r="C168" s="2">
        <v>1.67693786036449</v>
      </c>
      <c r="D168" s="4">
        <v>312</v>
      </c>
      <c r="E168" s="2">
        <v>0.011619974</v>
      </c>
      <c r="F168" s="5">
        <v>1558.3</v>
      </c>
      <c r="G168" s="6">
        <v>57886</v>
      </c>
      <c r="H168" s="2">
        <v>2</v>
      </c>
      <c r="I168" s="2">
        <v>3451887</v>
      </c>
      <c r="J168" s="2">
        <v>0.1998159</v>
      </c>
      <c r="K168" s="4">
        <v>326801</v>
      </c>
      <c r="L168" s="2" t="s">
        <v>205</v>
      </c>
      <c r="M168" s="2">
        <f t="shared" si="28"/>
        <v>0.9168966131305109</v>
      </c>
      <c r="N168" s="2">
        <f t="shared" si="29"/>
        <v>0.40246508648747764</v>
      </c>
      <c r="O168" s="2">
        <f t="shared" si="30"/>
        <v>8.577181208053691</v>
      </c>
      <c r="P168" s="2">
        <f t="shared" si="31"/>
        <v>0.007150753230769231</v>
      </c>
      <c r="Q168" s="2">
        <f t="shared" si="32"/>
        <v>12.809542778253729</v>
      </c>
      <c r="R168" s="2">
        <f t="shared" si="38"/>
        <v>0.0022282894028746933</v>
      </c>
      <c r="S168" s="2">
        <f t="shared" si="37"/>
        <v>0.017094017094017096</v>
      </c>
      <c r="T168" s="2">
        <f t="shared" si="39"/>
        <v>0.03141252748165843</v>
      </c>
      <c r="U168" s="2">
        <f t="shared" si="33"/>
        <v>0.06397463629927534</v>
      </c>
      <c r="V168" s="2">
        <f t="shared" si="34"/>
        <v>0.8798816315758908</v>
      </c>
      <c r="W168" s="3">
        <f t="shared" si="35"/>
        <v>23.707827541009895</v>
      </c>
      <c r="X168" s="3" t="s">
        <v>205</v>
      </c>
      <c r="Y168" s="3">
        <v>167</v>
      </c>
    </row>
    <row r="169" spans="1:25" ht="12.75">
      <c r="A169" s="2" t="s">
        <v>206</v>
      </c>
      <c r="B169" s="2">
        <v>4.020501</v>
      </c>
      <c r="C169" s="2">
        <v>1.55343382556105</v>
      </c>
      <c r="D169" s="4">
        <v>516</v>
      </c>
      <c r="E169" s="2">
        <v>0.069421485</v>
      </c>
      <c r="F169" s="5">
        <v>384.7</v>
      </c>
      <c r="G169" s="6">
        <v>1012</v>
      </c>
      <c r="H169" s="2">
        <v>3</v>
      </c>
      <c r="I169" s="2">
        <v>65146</v>
      </c>
      <c r="J169" s="2">
        <v>13.53305</v>
      </c>
      <c r="K169" s="4">
        <v>322003</v>
      </c>
      <c r="L169" s="2" t="s">
        <v>206</v>
      </c>
      <c r="M169" s="2">
        <f t="shared" si="28"/>
        <v>1.7266030069496414</v>
      </c>
      <c r="N169" s="2">
        <f t="shared" si="29"/>
        <v>0.37282411813465205</v>
      </c>
      <c r="O169" s="2">
        <f t="shared" si="30"/>
        <v>2.416107382550336</v>
      </c>
      <c r="P169" s="2">
        <f t="shared" si="31"/>
        <v>0.04272091384615385</v>
      </c>
      <c r="Q169" s="2">
        <f t="shared" si="32"/>
        <v>13.706109931845095</v>
      </c>
      <c r="R169" s="2">
        <f t="shared" si="38"/>
        <v>3.895637763378346E-05</v>
      </c>
      <c r="S169" s="2">
        <f t="shared" si="37"/>
        <v>0.02564102564102564</v>
      </c>
      <c r="T169" s="2">
        <f t="shared" si="39"/>
        <v>0.0005527574240268462</v>
      </c>
      <c r="U169" s="2">
        <f t="shared" si="33"/>
        <v>4.332848145567535</v>
      </c>
      <c r="V169" s="2">
        <f t="shared" si="34"/>
        <v>0.8816451755420931</v>
      </c>
      <c r="W169" s="3">
        <f t="shared" si="35"/>
        <v>23.505091413878194</v>
      </c>
      <c r="X169" s="7" t="s">
        <v>206</v>
      </c>
      <c r="Y169" s="3">
        <v>168</v>
      </c>
    </row>
    <row r="170" spans="1:25" ht="12.75">
      <c r="A170" s="2" t="s">
        <v>207</v>
      </c>
      <c r="B170" s="2">
        <v>17.33787</v>
      </c>
      <c r="C170" s="2">
        <v>0.0045833275132349</v>
      </c>
      <c r="D170" s="4">
        <v>548</v>
      </c>
      <c r="E170" s="2">
        <v>0.016332861</v>
      </c>
      <c r="F170" s="5">
        <v>864.5</v>
      </c>
      <c r="G170" s="6">
        <v>420</v>
      </c>
      <c r="H170" s="2">
        <v>1</v>
      </c>
      <c r="I170" s="2">
        <v>9163648</v>
      </c>
      <c r="J170" s="2">
        <v>0.010867601</v>
      </c>
      <c r="K170" s="4">
        <v>25412</v>
      </c>
      <c r="L170" s="2" t="s">
        <v>207</v>
      </c>
      <c r="M170" s="2">
        <f t="shared" si="28"/>
        <v>7.445743323058986</v>
      </c>
      <c r="N170" s="2">
        <f t="shared" si="29"/>
        <v>0.0010999986031763759</v>
      </c>
      <c r="O170" s="2">
        <f t="shared" si="30"/>
        <v>1.4496644295302012</v>
      </c>
      <c r="P170" s="2">
        <f t="shared" si="31"/>
        <v>0.010050991384615385</v>
      </c>
      <c r="Q170" s="2">
        <f t="shared" si="32"/>
        <v>13.339568588718699</v>
      </c>
      <c r="R170" s="2">
        <f t="shared" si="38"/>
        <v>1.616766660690618E-05</v>
      </c>
      <c r="S170" s="2">
        <f t="shared" si="37"/>
        <v>0.008547008547008548</v>
      </c>
      <c r="T170" s="2">
        <f t="shared" si="39"/>
        <v>0.08345773291193724</v>
      </c>
      <c r="U170" s="2">
        <f t="shared" si="33"/>
        <v>0.003479456947223124</v>
      </c>
      <c r="V170" s="2">
        <f t="shared" si="34"/>
        <v>0.9906596124908018</v>
      </c>
      <c r="W170" s="3">
        <f t="shared" si="35"/>
        <v>23.332287309859254</v>
      </c>
      <c r="X170" s="7" t="s">
        <v>207</v>
      </c>
      <c r="Y170" s="3">
        <v>169</v>
      </c>
    </row>
    <row r="171" spans="1:25" ht="12.75">
      <c r="A171" s="2" t="s">
        <v>209</v>
      </c>
      <c r="B171" s="2">
        <v>13.42854</v>
      </c>
      <c r="C171" s="2">
        <v>0</v>
      </c>
      <c r="D171" s="4">
        <v>487</v>
      </c>
      <c r="E171" s="2">
        <v>3.095942</v>
      </c>
      <c r="F171" s="5">
        <v>4886.7</v>
      </c>
      <c r="G171" s="6">
        <v>0</v>
      </c>
      <c r="H171" s="2">
        <v>0</v>
      </c>
      <c r="I171" s="2">
        <v>110437</v>
      </c>
      <c r="J171" s="2">
        <v>1.761939</v>
      </c>
      <c r="K171" s="4">
        <v>79102</v>
      </c>
      <c r="L171" s="2" t="s">
        <v>209</v>
      </c>
      <c r="M171" s="2">
        <f t="shared" si="28"/>
        <v>5.766882670329777</v>
      </c>
      <c r="N171" s="2">
        <f t="shared" si="29"/>
        <v>0</v>
      </c>
      <c r="O171" s="2">
        <f t="shared" si="30"/>
        <v>3.2919463087248317</v>
      </c>
      <c r="P171" s="2">
        <f t="shared" si="31"/>
        <v>1.905195076923077</v>
      </c>
      <c r="Q171" s="2">
        <f t="shared" si="32"/>
        <v>10.266824548862541</v>
      </c>
      <c r="R171" s="2">
        <f t="shared" si="38"/>
        <v>0</v>
      </c>
      <c r="S171" s="2">
        <f t="shared" si="37"/>
        <v>0</v>
      </c>
      <c r="T171" s="2">
        <f t="shared" si="39"/>
        <v>0.0009654461550754242</v>
      </c>
      <c r="U171" s="2">
        <f t="shared" si="33"/>
        <v>0.5641163025890777</v>
      </c>
      <c r="V171" s="2">
        <f t="shared" si="34"/>
        <v>0.9709254158369042</v>
      </c>
      <c r="W171" s="3">
        <f t="shared" si="35"/>
        <v>22.766855769421284</v>
      </c>
      <c r="X171" s="7" t="s">
        <v>208</v>
      </c>
      <c r="Y171" s="3">
        <v>170</v>
      </c>
    </row>
    <row r="172" spans="1:25" ht="12.75">
      <c r="A172" s="2" t="s">
        <v>210</v>
      </c>
      <c r="B172" s="2">
        <v>3.384591</v>
      </c>
      <c r="C172" s="2">
        <v>5.86609684835867</v>
      </c>
      <c r="D172" s="4">
        <v>480</v>
      </c>
      <c r="E172" s="2">
        <v>1.210037</v>
      </c>
      <c r="F172" s="5">
        <v>783.2</v>
      </c>
      <c r="G172" s="6">
        <v>4871058</v>
      </c>
      <c r="H172" s="2">
        <v>26</v>
      </c>
      <c r="I172" s="2">
        <v>83037463</v>
      </c>
      <c r="J172" s="2">
        <v>0</v>
      </c>
      <c r="K172" s="4">
        <v>37988</v>
      </c>
      <c r="L172" s="2" t="s">
        <v>210</v>
      </c>
      <c r="M172" s="2">
        <f t="shared" si="28"/>
        <v>1.4535116389461646</v>
      </c>
      <c r="N172" s="2">
        <f t="shared" si="29"/>
        <v>1.407863243606081</v>
      </c>
      <c r="O172" s="2">
        <f t="shared" si="30"/>
        <v>3.5033557046979875</v>
      </c>
      <c r="P172" s="2">
        <f t="shared" si="31"/>
        <v>0.7446381538461538</v>
      </c>
      <c r="Q172" s="2">
        <f t="shared" si="32"/>
        <v>13.401677407385177</v>
      </c>
      <c r="R172" s="2">
        <f t="shared" si="38"/>
        <v>0.18750867087357906</v>
      </c>
      <c r="S172" s="2">
        <f t="shared" si="37"/>
        <v>0.2222222222222222</v>
      </c>
      <c r="T172" s="2">
        <f t="shared" si="39"/>
        <v>0.7565912687152405</v>
      </c>
      <c r="U172" s="2">
        <f t="shared" si="33"/>
        <v>0</v>
      </c>
      <c r="V172" s="2">
        <f t="shared" si="34"/>
        <v>0.9860372012946867</v>
      </c>
      <c r="W172" s="3">
        <f t="shared" si="35"/>
        <v>22.663405511587293</v>
      </c>
      <c r="X172" s="7" t="s">
        <v>210</v>
      </c>
      <c r="Y172" s="3">
        <v>171</v>
      </c>
    </row>
    <row r="173" spans="1:25" ht="12.75">
      <c r="A173" s="2" t="s">
        <v>211</v>
      </c>
      <c r="B173" s="2">
        <v>5.134556</v>
      </c>
      <c r="C173" s="2">
        <v>0.162291130215</v>
      </c>
      <c r="D173" s="4">
        <v>390</v>
      </c>
      <c r="E173" s="2">
        <v>0.00019972192</v>
      </c>
      <c r="F173" s="5">
        <v>1374.2</v>
      </c>
      <c r="G173" s="6">
        <v>12241</v>
      </c>
      <c r="H173" s="2">
        <v>3</v>
      </c>
      <c r="I173" s="2">
        <v>7542618</v>
      </c>
      <c r="J173" s="2">
        <v>0.014191397</v>
      </c>
      <c r="K173" s="4">
        <v>3986</v>
      </c>
      <c r="L173" s="2" t="s">
        <v>211</v>
      </c>
      <c r="M173" s="2">
        <f t="shared" si="28"/>
        <v>2.2050336087346634</v>
      </c>
      <c r="N173" s="2">
        <f t="shared" si="29"/>
        <v>0.0389498712516</v>
      </c>
      <c r="O173" s="2">
        <f t="shared" si="30"/>
        <v>6.221476510067114</v>
      </c>
      <c r="P173" s="2">
        <f t="shared" si="31"/>
        <v>0.00012290579692307693</v>
      </c>
      <c r="Q173" s="2">
        <f t="shared" si="32"/>
        <v>12.950185256931448</v>
      </c>
      <c r="R173" s="2">
        <f t="shared" si="38"/>
        <v>0.00047121049270271083</v>
      </c>
      <c r="S173" s="2">
        <f t="shared" si="37"/>
        <v>0.02564102564102564</v>
      </c>
      <c r="T173" s="2">
        <f t="shared" si="39"/>
        <v>0.06868700994950151</v>
      </c>
      <c r="U173" s="2">
        <f t="shared" si="33"/>
        <v>0.0045436297194248665</v>
      </c>
      <c r="V173" s="2">
        <f t="shared" si="34"/>
        <v>0.9985349132452517</v>
      </c>
      <c r="W173" s="3">
        <f t="shared" si="35"/>
        <v>22.513645941829655</v>
      </c>
      <c r="X173" s="7" t="s">
        <v>211</v>
      </c>
      <c r="Y173" s="3">
        <v>172</v>
      </c>
    </row>
    <row r="174" spans="1:25" ht="12.75">
      <c r="A174" s="2" t="s">
        <v>213</v>
      </c>
      <c r="B174" s="2">
        <v>0</v>
      </c>
      <c r="C174" s="2">
        <v>0</v>
      </c>
      <c r="D174" s="4">
        <v>324</v>
      </c>
      <c r="E174" s="2">
        <v>0.020691277</v>
      </c>
      <c r="F174" s="5">
        <v>1404.1</v>
      </c>
      <c r="G174" s="6">
        <v>0</v>
      </c>
      <c r="H174" s="2">
        <v>0</v>
      </c>
      <c r="I174" s="2">
        <v>21890</v>
      </c>
      <c r="J174" s="2">
        <v>0.012414766</v>
      </c>
      <c r="K174" s="4">
        <v>289645</v>
      </c>
      <c r="L174" s="2" t="s">
        <v>213</v>
      </c>
      <c r="M174" s="2">
        <f t="shared" si="28"/>
        <v>0</v>
      </c>
      <c r="N174" s="2">
        <f t="shared" si="29"/>
        <v>0</v>
      </c>
      <c r="O174" s="2">
        <f t="shared" si="30"/>
        <v>8.21476510067114</v>
      </c>
      <c r="P174" s="2">
        <f t="shared" si="31"/>
        <v>0.012733093538461538</v>
      </c>
      <c r="Q174" s="2">
        <f t="shared" si="32"/>
        <v>12.92734326827059</v>
      </c>
      <c r="R174" s="2">
        <f t="shared" si="38"/>
        <v>0</v>
      </c>
      <c r="S174" s="2">
        <f t="shared" si="37"/>
        <v>0</v>
      </c>
      <c r="T174" s="2">
        <f t="shared" si="39"/>
        <v>0.00015861148443095975</v>
      </c>
      <c r="U174" s="2">
        <f t="shared" si="33"/>
        <v>0.003974809510107101</v>
      </c>
      <c r="V174" s="2">
        <f t="shared" si="34"/>
        <v>0.8935386219069064</v>
      </c>
      <c r="W174" s="3">
        <f t="shared" si="35"/>
        <v>22.052513505381636</v>
      </c>
      <c r="X174" s="7" t="s">
        <v>212</v>
      </c>
      <c r="Y174" s="3">
        <v>173</v>
      </c>
    </row>
    <row r="175" spans="1:25" ht="12.75">
      <c r="A175" s="2" t="s">
        <v>215</v>
      </c>
      <c r="B175" s="2">
        <v>23.00907</v>
      </c>
      <c r="C175" s="2">
        <v>0</v>
      </c>
      <c r="D175" s="4">
        <v>527</v>
      </c>
      <c r="E175" s="2">
        <v>0</v>
      </c>
      <c r="F175" s="5">
        <v>6595.8</v>
      </c>
      <c r="G175" s="6">
        <v>0</v>
      </c>
      <c r="H175" s="2">
        <v>0</v>
      </c>
      <c r="I175" s="2">
        <v>99328</v>
      </c>
      <c r="J175" s="2">
        <v>0.1253858</v>
      </c>
      <c r="K175" s="4">
        <v>50521</v>
      </c>
      <c r="L175" s="2" t="s">
        <v>215</v>
      </c>
      <c r="M175" s="2">
        <f t="shared" si="28"/>
        <v>9.881238544428863</v>
      </c>
      <c r="N175" s="2">
        <f t="shared" si="29"/>
        <v>0</v>
      </c>
      <c r="O175" s="2">
        <f t="shared" si="30"/>
        <v>2.083892617449664</v>
      </c>
      <c r="P175" s="2">
        <f t="shared" si="31"/>
        <v>0</v>
      </c>
      <c r="Q175" s="2">
        <f t="shared" si="32"/>
        <v>8.961164253870205</v>
      </c>
      <c r="R175" s="2">
        <f t="shared" si="38"/>
        <v>0</v>
      </c>
      <c r="S175" s="2">
        <f t="shared" si="37"/>
        <v>0</v>
      </c>
      <c r="T175" s="2">
        <f t="shared" si="39"/>
        <v>0.0008642216488110747</v>
      </c>
      <c r="U175" s="2">
        <f t="shared" si="33"/>
        <v>0.04014450777987977</v>
      </c>
      <c r="V175" s="2">
        <f t="shared" si="34"/>
        <v>0.9814305950986857</v>
      </c>
      <c r="W175" s="3">
        <f t="shared" si="35"/>
        <v>21.94873474027611</v>
      </c>
      <c r="X175" s="7" t="s">
        <v>214</v>
      </c>
      <c r="Y175" s="3">
        <v>174</v>
      </c>
    </row>
    <row r="176" spans="1:25" ht="12.75">
      <c r="A176" s="2" t="s">
        <v>216</v>
      </c>
      <c r="B176" s="2">
        <v>17.79823</v>
      </c>
      <c r="C176" s="2">
        <v>0</v>
      </c>
      <c r="D176" s="4">
        <v>536</v>
      </c>
      <c r="E176" s="2">
        <v>0</v>
      </c>
      <c r="F176" s="5">
        <v>3282.5</v>
      </c>
      <c r="G176" s="6">
        <v>0</v>
      </c>
      <c r="H176" s="2">
        <v>0</v>
      </c>
      <c r="I176" s="2">
        <v>169613</v>
      </c>
      <c r="J176" s="2">
        <v>0</v>
      </c>
      <c r="K176" s="4">
        <v>771569</v>
      </c>
      <c r="L176" s="2" t="s">
        <v>216</v>
      </c>
      <c r="M176" s="2">
        <f t="shared" si="28"/>
        <v>7.64344479366659</v>
      </c>
      <c r="N176" s="2">
        <f t="shared" si="29"/>
        <v>0</v>
      </c>
      <c r="O176" s="2">
        <f t="shared" si="30"/>
        <v>1.812080536912751</v>
      </c>
      <c r="P176" s="2">
        <f t="shared" si="31"/>
        <v>0</v>
      </c>
      <c r="Q176" s="2">
        <f t="shared" si="32"/>
        <v>11.492346897014608</v>
      </c>
      <c r="R176" s="2">
        <f t="shared" si="38"/>
        <v>0</v>
      </c>
      <c r="S176" s="2">
        <f t="shared" si="37"/>
        <v>0</v>
      </c>
      <c r="T176" s="2">
        <f t="shared" si="39"/>
        <v>0.0015046541290333994</v>
      </c>
      <c r="U176" s="2">
        <f t="shared" si="33"/>
        <v>0</v>
      </c>
      <c r="V176" s="2">
        <f t="shared" si="34"/>
        <v>0.7164035317926767</v>
      </c>
      <c r="W176" s="3">
        <f t="shared" si="35"/>
        <v>21.665780413515655</v>
      </c>
      <c r="X176" s="7" t="s">
        <v>216</v>
      </c>
      <c r="Y176" s="3">
        <v>175</v>
      </c>
    </row>
    <row r="177" spans="1:25" ht="12.75">
      <c r="A177" s="2" t="s">
        <v>217</v>
      </c>
      <c r="B177" s="2">
        <v>5.805796</v>
      </c>
      <c r="C177" s="2">
        <v>0.0228023891634515</v>
      </c>
      <c r="D177" s="4">
        <v>432</v>
      </c>
      <c r="E177" s="2">
        <v>0.6989133</v>
      </c>
      <c r="F177" s="5">
        <v>2096.6</v>
      </c>
      <c r="G177" s="6">
        <v>3635</v>
      </c>
      <c r="H177" s="2">
        <v>2</v>
      </c>
      <c r="I177" s="2">
        <v>15941312</v>
      </c>
      <c r="J177" s="2">
        <v>0.7040192</v>
      </c>
      <c r="K177" s="4">
        <v>7554</v>
      </c>
      <c r="L177" s="2" t="s">
        <v>217</v>
      </c>
      <c r="M177" s="2">
        <f t="shared" si="28"/>
        <v>2.4932974351545245</v>
      </c>
      <c r="N177" s="2">
        <f t="shared" si="29"/>
        <v>0.00547257339922836</v>
      </c>
      <c r="O177" s="2">
        <f t="shared" si="30"/>
        <v>4.953020134228189</v>
      </c>
      <c r="P177" s="2">
        <f t="shared" si="31"/>
        <v>0.43010049230769226</v>
      </c>
      <c r="Q177" s="2">
        <f t="shared" si="32"/>
        <v>12.398310587747396</v>
      </c>
      <c r="R177" s="2">
        <f t="shared" si="38"/>
        <v>0.0001399273050383428</v>
      </c>
      <c r="S177" s="2">
        <f t="shared" si="37"/>
        <v>0.017094017094017096</v>
      </c>
      <c r="T177" s="2">
        <f t="shared" si="39"/>
        <v>0.14521537914703095</v>
      </c>
      <c r="U177" s="2">
        <f t="shared" si="33"/>
        <v>0.22540434603906287</v>
      </c>
      <c r="V177" s="2">
        <f t="shared" si="34"/>
        <v>0.9972234657939366</v>
      </c>
      <c r="W177" s="3">
        <f t="shared" si="35"/>
        <v>21.665278358216117</v>
      </c>
      <c r="X177" s="7" t="s">
        <v>217</v>
      </c>
      <c r="Y177" s="3">
        <v>176</v>
      </c>
    </row>
    <row r="178" spans="1:25" ht="12.75">
      <c r="A178" s="2" t="s">
        <v>218</v>
      </c>
      <c r="B178" s="2">
        <v>12.58029</v>
      </c>
      <c r="C178" s="2">
        <v>0.0346963767988667</v>
      </c>
      <c r="D178" s="4">
        <v>588</v>
      </c>
      <c r="E178" s="2">
        <v>0.3138502</v>
      </c>
      <c r="F178" s="5">
        <v>830.3</v>
      </c>
      <c r="G178" s="6">
        <v>4583</v>
      </c>
      <c r="H178" s="2">
        <v>1</v>
      </c>
      <c r="I178" s="2">
        <v>13208872</v>
      </c>
      <c r="J178" s="2">
        <v>3.469301</v>
      </c>
      <c r="K178" s="4">
        <v>52040</v>
      </c>
      <c r="L178" s="2" t="s">
        <v>218</v>
      </c>
      <c r="M178" s="2">
        <f t="shared" si="28"/>
        <v>5.402601949930744</v>
      </c>
      <c r="N178" s="2">
        <f t="shared" si="29"/>
        <v>0.00832713043172801</v>
      </c>
      <c r="O178" s="2">
        <f t="shared" si="30"/>
        <v>0.2416107382550332</v>
      </c>
      <c r="P178" s="2">
        <f t="shared" si="31"/>
        <v>0.19313858461538463</v>
      </c>
      <c r="Q178" s="2">
        <f t="shared" si="32"/>
        <v>13.365695545648508</v>
      </c>
      <c r="R178" s="2">
        <f t="shared" si="38"/>
        <v>0.00017642003823678816</v>
      </c>
      <c r="S178" s="2">
        <f t="shared" si="37"/>
        <v>0.008547008547008548</v>
      </c>
      <c r="T178" s="2">
        <f t="shared" si="39"/>
        <v>0.12031755847037606</v>
      </c>
      <c r="U178" s="2">
        <f t="shared" si="33"/>
        <v>1.1107588019157246</v>
      </c>
      <c r="V178" s="2">
        <f t="shared" si="34"/>
        <v>0.9808722742807071</v>
      </c>
      <c r="W178" s="3">
        <f t="shared" si="35"/>
        <v>21.43204601213345</v>
      </c>
      <c r="X178" s="7" t="s">
        <v>218</v>
      </c>
      <c r="Y178" s="3">
        <v>177</v>
      </c>
    </row>
    <row r="179" spans="1:25" ht="12.75">
      <c r="A179" s="2" t="s">
        <v>219</v>
      </c>
      <c r="B179" s="2">
        <v>0.037910238</v>
      </c>
      <c r="C179" s="2">
        <v>0.0222324004640387</v>
      </c>
      <c r="D179" s="4">
        <v>335</v>
      </c>
      <c r="E179" s="2">
        <v>0</v>
      </c>
      <c r="F179" s="5">
        <v>1974.4</v>
      </c>
      <c r="G179" s="6">
        <v>399</v>
      </c>
      <c r="H179" s="2">
        <v>1</v>
      </c>
      <c r="I179" s="2">
        <v>1794678</v>
      </c>
      <c r="J179" s="2">
        <v>0.0022239811</v>
      </c>
      <c r="K179" s="4">
        <v>23853</v>
      </c>
      <c r="L179" s="2" t="s">
        <v>219</v>
      </c>
      <c r="M179" s="2">
        <f t="shared" si="28"/>
        <v>0.016280540889052522</v>
      </c>
      <c r="N179" s="2">
        <f t="shared" si="29"/>
        <v>0.005335776111369288</v>
      </c>
      <c r="O179" s="2">
        <f t="shared" si="30"/>
        <v>7.882550335570469</v>
      </c>
      <c r="P179" s="2">
        <f t="shared" si="31"/>
        <v>0</v>
      </c>
      <c r="Q179" s="2">
        <f t="shared" si="32"/>
        <v>12.491664802274377</v>
      </c>
      <c r="R179" s="2">
        <f t="shared" si="38"/>
        <v>1.5359283276560873E-05</v>
      </c>
      <c r="S179" s="2">
        <f t="shared" si="37"/>
        <v>0.008547008547008548</v>
      </c>
      <c r="T179" s="2">
        <f t="shared" si="39"/>
        <v>0.016312143756585396</v>
      </c>
      <c r="U179" s="2">
        <f t="shared" si="33"/>
        <v>0.0007120473496301461</v>
      </c>
      <c r="V179" s="2">
        <f t="shared" si="34"/>
        <v>0.9912326356344678</v>
      </c>
      <c r="W179" s="3">
        <f t="shared" si="35"/>
        <v>21.41265064941624</v>
      </c>
      <c r="X179" s="7" t="s">
        <v>219</v>
      </c>
      <c r="Y179" s="3">
        <v>178</v>
      </c>
    </row>
    <row r="180" spans="1:25" ht="12.75">
      <c r="A180" s="2" t="s">
        <v>220</v>
      </c>
      <c r="B180" s="2">
        <v>4.757793</v>
      </c>
      <c r="C180" s="2">
        <v>1.59972555131842</v>
      </c>
      <c r="D180" s="4">
        <v>467</v>
      </c>
      <c r="E180" s="2">
        <v>0.9518214</v>
      </c>
      <c r="F180" s="5">
        <v>1496.9</v>
      </c>
      <c r="G180" s="6">
        <v>453113</v>
      </c>
      <c r="H180" s="2">
        <v>5</v>
      </c>
      <c r="I180" s="2">
        <v>28324421</v>
      </c>
      <c r="J180" s="2">
        <v>0.6266668</v>
      </c>
      <c r="K180" s="4">
        <v>5007</v>
      </c>
      <c r="L180" s="2" t="s">
        <v>220</v>
      </c>
      <c r="M180" s="2">
        <f t="shared" si="28"/>
        <v>2.0432328459174505</v>
      </c>
      <c r="N180" s="2">
        <f t="shared" si="29"/>
        <v>0.3839341323164209</v>
      </c>
      <c r="O180" s="2">
        <f t="shared" si="30"/>
        <v>3.8959731543624168</v>
      </c>
      <c r="P180" s="2">
        <f t="shared" si="31"/>
        <v>0.5857362461538462</v>
      </c>
      <c r="Q180" s="2">
        <f t="shared" si="32"/>
        <v>12.856449069349935</v>
      </c>
      <c r="R180" s="2">
        <f t="shared" si="38"/>
        <v>0.017442333141083524</v>
      </c>
      <c r="S180" s="2">
        <f t="shared" si="37"/>
        <v>0.042735042735042736</v>
      </c>
      <c r="T180" s="2">
        <f t="shared" si="39"/>
        <v>0.25804948613619494</v>
      </c>
      <c r="U180" s="2">
        <f t="shared" si="33"/>
        <v>0.20063859087705593</v>
      </c>
      <c r="V180" s="2">
        <f t="shared" si="34"/>
        <v>0.998159636382081</v>
      </c>
      <c r="W180" s="3">
        <f t="shared" si="35"/>
        <v>21.282350537371528</v>
      </c>
      <c r="X180" s="7" t="s">
        <v>220</v>
      </c>
      <c r="Y180" s="3">
        <v>179</v>
      </c>
    </row>
    <row r="181" spans="1:25" ht="12.75">
      <c r="A181" s="2" t="s">
        <v>221</v>
      </c>
      <c r="B181" s="2">
        <v>1.395898</v>
      </c>
      <c r="C181" s="2">
        <v>3.55445498952867</v>
      </c>
      <c r="D181" s="4">
        <v>555</v>
      </c>
      <c r="E181" s="2">
        <v>3.284708</v>
      </c>
      <c r="F181" s="5">
        <v>1644</v>
      </c>
      <c r="G181" s="6">
        <v>393588</v>
      </c>
      <c r="H181" s="2">
        <v>6</v>
      </c>
      <c r="I181" s="2">
        <v>11073090</v>
      </c>
      <c r="J181" s="2">
        <v>7.951511</v>
      </c>
      <c r="K181" s="4">
        <v>589798</v>
      </c>
      <c r="L181" s="2" t="s">
        <v>221</v>
      </c>
      <c r="M181" s="2">
        <f t="shared" si="28"/>
        <v>0.5994679976935687</v>
      </c>
      <c r="N181" s="2">
        <f t="shared" si="29"/>
        <v>0.8530691974868807</v>
      </c>
      <c r="O181" s="2">
        <f t="shared" si="30"/>
        <v>1.2382550335570477</v>
      </c>
      <c r="P181" s="2">
        <f t="shared" si="31"/>
        <v>2.0213587692307695</v>
      </c>
      <c r="Q181" s="2">
        <f t="shared" si="32"/>
        <v>12.744072596707392</v>
      </c>
      <c r="R181" s="2">
        <f t="shared" si="38"/>
        <v>0.015150951343997595</v>
      </c>
      <c r="S181" s="2">
        <f t="shared" si="37"/>
        <v>0.05128205128205128</v>
      </c>
      <c r="T181" s="2">
        <f t="shared" si="39"/>
        <v>0.10085644779990303</v>
      </c>
      <c r="U181" s="2">
        <f t="shared" si="33"/>
        <v>2.545818547246176</v>
      </c>
      <c r="V181" s="2">
        <f t="shared" si="34"/>
        <v>0.7832149428557357</v>
      </c>
      <c r="W181" s="3">
        <f t="shared" si="35"/>
        <v>20.952546535203524</v>
      </c>
      <c r="X181" s="7" t="s">
        <v>221</v>
      </c>
      <c r="Y181" s="3">
        <v>180</v>
      </c>
    </row>
    <row r="182" spans="1:25" ht="12.75">
      <c r="A182" s="2" t="s">
        <v>222</v>
      </c>
      <c r="B182" s="2">
        <v>0.2003564</v>
      </c>
      <c r="C182" s="2">
        <v>0</v>
      </c>
      <c r="D182" s="4">
        <v>333</v>
      </c>
      <c r="E182" s="2">
        <v>0.0054812767</v>
      </c>
      <c r="F182" s="5">
        <v>2778.1</v>
      </c>
      <c r="G182" s="6">
        <v>0</v>
      </c>
      <c r="H182" s="2">
        <v>0</v>
      </c>
      <c r="I182" s="2">
        <v>1032391</v>
      </c>
      <c r="J182" s="2">
        <v>0.043190103</v>
      </c>
      <c r="K182" s="4">
        <v>27548</v>
      </c>
      <c r="L182" s="2" t="s">
        <v>222</v>
      </c>
      <c r="M182" s="2">
        <f t="shared" si="28"/>
        <v>0.08604299879582299</v>
      </c>
      <c r="N182" s="2">
        <f t="shared" si="29"/>
        <v>0</v>
      </c>
      <c r="O182" s="2">
        <f t="shared" si="30"/>
        <v>7.942953020134228</v>
      </c>
      <c r="P182" s="2">
        <f t="shared" si="31"/>
        <v>0.003373093353846154</v>
      </c>
      <c r="Q182" s="2">
        <f t="shared" si="32"/>
        <v>11.87768131442385</v>
      </c>
      <c r="R182" s="2">
        <f t="shared" si="38"/>
        <v>0</v>
      </c>
      <c r="S182" s="2">
        <f t="shared" si="37"/>
        <v>0</v>
      </c>
      <c r="T182" s="2">
        <f t="shared" si="39"/>
        <v>0.009366232764891076</v>
      </c>
      <c r="U182" s="2">
        <f t="shared" si="33"/>
        <v>0.013828084407463274</v>
      </c>
      <c r="V182" s="2">
        <f t="shared" si="34"/>
        <v>0.9898745082990953</v>
      </c>
      <c r="W182" s="3">
        <f t="shared" si="35"/>
        <v>20.923119252179198</v>
      </c>
      <c r="X182" s="7" t="s">
        <v>222</v>
      </c>
      <c r="Y182" s="3">
        <v>181</v>
      </c>
    </row>
    <row r="183" spans="1:25" ht="12.75">
      <c r="A183" s="2" t="s">
        <v>223</v>
      </c>
      <c r="B183" s="2">
        <v>0.2671271</v>
      </c>
      <c r="C183" s="2">
        <v>0.939589835042354</v>
      </c>
      <c r="D183" s="4">
        <v>360</v>
      </c>
      <c r="E183" s="2">
        <v>0.003034211</v>
      </c>
      <c r="F183" s="5">
        <v>2033.7</v>
      </c>
      <c r="G183" s="6">
        <v>2529</v>
      </c>
      <c r="H183" s="2">
        <v>2</v>
      </c>
      <c r="I183" s="2">
        <v>269160</v>
      </c>
      <c r="J183" s="2">
        <v>0</v>
      </c>
      <c r="K183" s="4">
        <v>517350</v>
      </c>
      <c r="L183" s="2" t="s">
        <v>223</v>
      </c>
      <c r="M183" s="2">
        <f t="shared" si="28"/>
        <v>0.11471765685364525</v>
      </c>
      <c r="N183" s="2">
        <f t="shared" si="29"/>
        <v>0.22550156041016498</v>
      </c>
      <c r="O183" s="2">
        <f t="shared" si="30"/>
        <v>7.127516778523489</v>
      </c>
      <c r="P183" s="2">
        <f t="shared" si="31"/>
        <v>0.0018672067692307693</v>
      </c>
      <c r="Q183" s="2">
        <f t="shared" si="32"/>
        <v>12.446362798007192</v>
      </c>
      <c r="R183" s="2">
        <f t="shared" si="38"/>
        <v>9.73524496401565E-05</v>
      </c>
      <c r="S183" s="2">
        <f t="shared" si="37"/>
        <v>0.017094017094017096</v>
      </c>
      <c r="T183" s="2">
        <f t="shared" si="39"/>
        <v>0.002411720104827548</v>
      </c>
      <c r="U183" s="2">
        <f t="shared" si="33"/>
        <v>0</v>
      </c>
      <c r="V183" s="2">
        <f t="shared" si="34"/>
        <v>0.8098437951407343</v>
      </c>
      <c r="W183" s="3">
        <f t="shared" si="35"/>
        <v>20.745412885352938</v>
      </c>
      <c r="X183" s="7" t="s">
        <v>223</v>
      </c>
      <c r="Y183" s="3">
        <v>182</v>
      </c>
    </row>
    <row r="184" spans="1:25" ht="12.75">
      <c r="A184" s="2" t="s">
        <v>224</v>
      </c>
      <c r="B184" s="2">
        <v>11.34724</v>
      </c>
      <c r="C184" s="2">
        <v>0</v>
      </c>
      <c r="D184" s="4">
        <v>523</v>
      </c>
      <c r="E184" s="2">
        <v>2.175465</v>
      </c>
      <c r="F184" s="5">
        <v>3252.5</v>
      </c>
      <c r="G184" s="6">
        <v>0</v>
      </c>
      <c r="H184" s="2">
        <v>0</v>
      </c>
      <c r="I184" s="2">
        <v>78939</v>
      </c>
      <c r="J184" s="2">
        <v>0</v>
      </c>
      <c r="K184" s="4">
        <v>668903</v>
      </c>
      <c r="L184" s="2" t="s">
        <v>224</v>
      </c>
      <c r="M184" s="2">
        <f t="shared" si="28"/>
        <v>4.873068979358355</v>
      </c>
      <c r="N184" s="2">
        <f t="shared" si="29"/>
        <v>0</v>
      </c>
      <c r="O184" s="2">
        <f t="shared" si="30"/>
        <v>2.2046979865771803</v>
      </c>
      <c r="P184" s="2">
        <f t="shared" si="31"/>
        <v>1.3387476923076922</v>
      </c>
      <c r="Q184" s="2">
        <f t="shared" si="32"/>
        <v>11.51526528028637</v>
      </c>
      <c r="R184" s="2">
        <f t="shared" si="38"/>
        <v>0</v>
      </c>
      <c r="S184" s="2">
        <f t="shared" si="37"/>
        <v>0</v>
      </c>
      <c r="T184" s="2">
        <f t="shared" si="39"/>
        <v>0.0006784383687477187</v>
      </c>
      <c r="U184" s="2">
        <f t="shared" si="33"/>
        <v>0</v>
      </c>
      <c r="V184" s="2">
        <f t="shared" si="34"/>
        <v>0.7541392560182132</v>
      </c>
      <c r="W184" s="3">
        <f t="shared" si="35"/>
        <v>20.68659763291656</v>
      </c>
      <c r="X184" s="7" t="s">
        <v>224</v>
      </c>
      <c r="Y184" s="3">
        <v>183</v>
      </c>
    </row>
    <row r="185" spans="1:25" ht="12.75">
      <c r="A185" s="2" t="s">
        <v>225</v>
      </c>
      <c r="B185" s="2">
        <v>1.971086</v>
      </c>
      <c r="C185" s="2">
        <v>0.835952160870531</v>
      </c>
      <c r="D185" s="4">
        <v>579</v>
      </c>
      <c r="E185" s="2">
        <v>2.862931</v>
      </c>
      <c r="F185" s="5">
        <v>603.7</v>
      </c>
      <c r="G185" s="6">
        <v>38047</v>
      </c>
      <c r="H185" s="2">
        <v>5</v>
      </c>
      <c r="I185" s="2">
        <v>4551337</v>
      </c>
      <c r="J185" s="2">
        <v>7.681397</v>
      </c>
      <c r="K185" s="4">
        <v>265522</v>
      </c>
      <c r="L185" s="2" t="s">
        <v>225</v>
      </c>
      <c r="M185" s="2">
        <f t="shared" si="28"/>
        <v>0.84648232012785</v>
      </c>
      <c r="N185" s="2">
        <f t="shared" si="29"/>
        <v>0.20062851860892747</v>
      </c>
      <c r="O185" s="2">
        <f t="shared" si="30"/>
        <v>0.5134228187919461</v>
      </c>
      <c r="P185" s="2">
        <f t="shared" si="31"/>
        <v>1.7618036923076923</v>
      </c>
      <c r="Q185" s="2">
        <f t="shared" si="32"/>
        <v>13.538805733961224</v>
      </c>
      <c r="R185" s="2">
        <f t="shared" si="38"/>
        <v>0.0014645981223641892</v>
      </c>
      <c r="S185" s="2">
        <f t="shared" si="37"/>
        <v>0.042735042735042736</v>
      </c>
      <c r="T185" s="2">
        <f t="shared" si="39"/>
        <v>0.04143064643136939</v>
      </c>
      <c r="U185" s="2">
        <f t="shared" si="33"/>
        <v>2.4593367161739614</v>
      </c>
      <c r="V185" s="2">
        <f t="shared" si="34"/>
        <v>0.9024052269708284</v>
      </c>
      <c r="W185" s="3">
        <f t="shared" si="35"/>
        <v>20.308515314231204</v>
      </c>
      <c r="X185" s="7" t="s">
        <v>225</v>
      </c>
      <c r="Y185" s="3">
        <v>184</v>
      </c>
    </row>
    <row r="186" spans="1:25" ht="12.75">
      <c r="A186" s="2" t="s">
        <v>226</v>
      </c>
      <c r="B186" s="2">
        <v>1.204405</v>
      </c>
      <c r="C186" s="2">
        <v>0.814698026072109</v>
      </c>
      <c r="D186" s="4">
        <v>366</v>
      </c>
      <c r="E186" s="2">
        <v>0.5258898</v>
      </c>
      <c r="F186" s="5">
        <v>3819.3</v>
      </c>
      <c r="G186" s="6">
        <v>47818</v>
      </c>
      <c r="H186" s="2">
        <v>4</v>
      </c>
      <c r="I186" s="2">
        <v>5869414</v>
      </c>
      <c r="J186" s="2">
        <v>0.2811999</v>
      </c>
      <c r="K186" s="4">
        <v>34421</v>
      </c>
      <c r="L186" s="2" t="s">
        <v>226</v>
      </c>
      <c r="M186" s="2">
        <f t="shared" si="28"/>
        <v>0.5172313834980224</v>
      </c>
      <c r="N186" s="2">
        <f t="shared" si="29"/>
        <v>0.19552752625730616</v>
      </c>
      <c r="O186" s="2">
        <f t="shared" si="30"/>
        <v>6.946308724832216</v>
      </c>
      <c r="P186" s="2">
        <f t="shared" si="31"/>
        <v>0.3236244923076923</v>
      </c>
      <c r="Q186" s="2">
        <f t="shared" si="32"/>
        <v>11.082260625671863</v>
      </c>
      <c r="R186" s="2">
        <f t="shared" si="38"/>
        <v>0.0018407273376405708</v>
      </c>
      <c r="S186" s="2">
        <f t="shared" si="37"/>
        <v>0.03418803418803419</v>
      </c>
      <c r="T186" s="2">
        <f t="shared" si="39"/>
        <v>0.053440880794804</v>
      </c>
      <c r="U186" s="2">
        <f t="shared" si="33"/>
        <v>0.09003118035097606</v>
      </c>
      <c r="V186" s="2">
        <f t="shared" si="34"/>
        <v>0.9873482811878597</v>
      </c>
      <c r="W186" s="3">
        <f t="shared" si="35"/>
        <v>20.23180185642641</v>
      </c>
      <c r="X186" s="7" t="s">
        <v>226</v>
      </c>
      <c r="Y186" s="3">
        <v>185</v>
      </c>
    </row>
    <row r="187" spans="1:25" ht="12.75">
      <c r="A187" s="2" t="s">
        <v>227</v>
      </c>
      <c r="B187" s="2">
        <v>0.3955722</v>
      </c>
      <c r="C187" s="2">
        <v>1.91843249580591</v>
      </c>
      <c r="D187" s="4">
        <v>503</v>
      </c>
      <c r="E187" s="2">
        <v>0.2338261</v>
      </c>
      <c r="F187" s="5">
        <v>1108</v>
      </c>
      <c r="G187" s="6">
        <v>37668</v>
      </c>
      <c r="H187" s="2">
        <v>3</v>
      </c>
      <c r="I187" s="2">
        <v>1963478</v>
      </c>
      <c r="J187" s="2">
        <v>7.821934</v>
      </c>
      <c r="K187" s="4">
        <v>573426</v>
      </c>
      <c r="L187" s="2" t="s">
        <v>227</v>
      </c>
      <c r="M187" s="2">
        <f t="shared" si="28"/>
        <v>0.16987836838883635</v>
      </c>
      <c r="N187" s="2">
        <f t="shared" si="29"/>
        <v>0.4604237989934184</v>
      </c>
      <c r="O187" s="2">
        <f t="shared" si="30"/>
        <v>2.8087248322147653</v>
      </c>
      <c r="P187" s="2">
        <f t="shared" si="31"/>
        <v>0.14389298461538463</v>
      </c>
      <c r="Q187" s="2">
        <f t="shared" si="32"/>
        <v>13.15354771116289</v>
      </c>
      <c r="R187" s="2">
        <f t="shared" si="38"/>
        <v>0.0014500087279736714</v>
      </c>
      <c r="S187" s="2">
        <f t="shared" si="37"/>
        <v>0.02564102564102564</v>
      </c>
      <c r="T187" s="2">
        <f t="shared" si="39"/>
        <v>0.017850238693791463</v>
      </c>
      <c r="U187" s="2">
        <f t="shared" si="33"/>
        <v>2.504332151780394</v>
      </c>
      <c r="V187" s="2">
        <f t="shared" si="34"/>
        <v>0.7892326047595839</v>
      </c>
      <c r="W187" s="3">
        <f t="shared" si="35"/>
        <v>20.074973724978065</v>
      </c>
      <c r="X187" s="7" t="s">
        <v>227</v>
      </c>
      <c r="Y187" s="3">
        <v>186</v>
      </c>
    </row>
    <row r="188" spans="1:25" ht="12.75">
      <c r="A188" s="2" t="s">
        <v>228</v>
      </c>
      <c r="B188" s="2">
        <v>19.25303</v>
      </c>
      <c r="C188" s="2">
        <v>0</v>
      </c>
      <c r="D188" s="4">
        <v>540</v>
      </c>
      <c r="E188" s="2">
        <v>0</v>
      </c>
      <c r="F188" s="5">
        <v>6659.2</v>
      </c>
      <c r="G188" s="2">
        <v>0</v>
      </c>
      <c r="H188" s="2">
        <v>0</v>
      </c>
      <c r="I188" s="2">
        <v>17953</v>
      </c>
      <c r="J188" s="2">
        <v>0</v>
      </c>
      <c r="K188" s="4">
        <v>186219</v>
      </c>
      <c r="L188" s="2" t="s">
        <v>228</v>
      </c>
      <c r="M188" s="2">
        <f t="shared" si="28"/>
        <v>8.268208238448803</v>
      </c>
      <c r="N188" s="2">
        <f t="shared" si="29"/>
        <v>0</v>
      </c>
      <c r="O188" s="2">
        <f t="shared" si="30"/>
        <v>1.6912751677852345</v>
      </c>
      <c r="P188" s="2">
        <f t="shared" si="31"/>
        <v>0</v>
      </c>
      <c r="Q188" s="2">
        <f t="shared" si="32"/>
        <v>8.912730070555881</v>
      </c>
      <c r="R188" s="2">
        <f aca="true" t="shared" si="40" ref="R188:R223">6*G188/155866648</f>
        <v>0</v>
      </c>
      <c r="S188" s="2">
        <f t="shared" si="37"/>
        <v>0</v>
      </c>
      <c r="T188" s="2">
        <f t="shared" si="39"/>
        <v>0.0001227377891242045</v>
      </c>
      <c r="U188" s="2">
        <f t="shared" si="33"/>
        <v>0</v>
      </c>
      <c r="V188" s="2">
        <f t="shared" si="34"/>
        <v>0.9315536903205034</v>
      </c>
      <c r="W188" s="3">
        <f t="shared" si="35"/>
        <v>19.803889904899542</v>
      </c>
      <c r="X188" s="7" t="s">
        <v>228</v>
      </c>
      <c r="Y188" s="3">
        <v>187</v>
      </c>
    </row>
    <row r="189" spans="1:25" ht="12.75">
      <c r="A189" s="2" t="s">
        <v>229</v>
      </c>
      <c r="B189" s="2">
        <v>5.006121</v>
      </c>
      <c r="C189" s="2">
        <v>0.0847791535835658</v>
      </c>
      <c r="D189" s="4">
        <v>562</v>
      </c>
      <c r="E189" s="2">
        <v>0.0034661705</v>
      </c>
      <c r="F189" s="5">
        <v>881.8</v>
      </c>
      <c r="G189" s="6">
        <v>157992</v>
      </c>
      <c r="H189" s="2">
        <v>46</v>
      </c>
      <c r="I189" s="2">
        <v>186357133</v>
      </c>
      <c r="J189" s="2">
        <v>0</v>
      </c>
      <c r="K189" s="4">
        <v>178256</v>
      </c>
      <c r="L189" s="2" t="s">
        <v>229</v>
      </c>
      <c r="M189" s="2">
        <f t="shared" si="28"/>
        <v>2.1498772346415898</v>
      </c>
      <c r="N189" s="2">
        <f t="shared" si="29"/>
        <v>0.020346996860055793</v>
      </c>
      <c r="O189" s="2">
        <f t="shared" si="30"/>
        <v>1.0268456375838921</v>
      </c>
      <c r="P189" s="2">
        <f t="shared" si="31"/>
        <v>0.002133028</v>
      </c>
      <c r="Q189" s="2">
        <f t="shared" si="32"/>
        <v>13.326352321031981</v>
      </c>
      <c r="R189" s="2">
        <f t="shared" si="40"/>
        <v>0.006081814244186479</v>
      </c>
      <c r="S189" s="2">
        <f t="shared" si="37"/>
        <v>0.39316239316239315</v>
      </c>
      <c r="T189" s="2">
        <f t="shared" si="39"/>
        <v>1.6980335752365767</v>
      </c>
      <c r="U189" s="2">
        <f t="shared" si="33"/>
        <v>0</v>
      </c>
      <c r="V189" s="2">
        <f t="shared" si="34"/>
        <v>0.9344805558067203</v>
      </c>
      <c r="W189" s="3">
        <f t="shared" si="35"/>
        <v>19.55731355656739</v>
      </c>
      <c r="X189" s="7" t="s">
        <v>229</v>
      </c>
      <c r="Y189" s="3">
        <v>188</v>
      </c>
    </row>
    <row r="190" spans="1:25" ht="12.75">
      <c r="A190" s="2" t="s">
        <v>230</v>
      </c>
      <c r="B190" s="2">
        <v>4.976501</v>
      </c>
      <c r="C190" s="2">
        <v>0.949334577359541</v>
      </c>
      <c r="D190" s="4">
        <v>505</v>
      </c>
      <c r="E190" s="2">
        <v>0.1365591</v>
      </c>
      <c r="F190" s="5">
        <v>1343.7</v>
      </c>
      <c r="G190" s="6">
        <v>205695</v>
      </c>
      <c r="H190" s="2">
        <v>4</v>
      </c>
      <c r="I190" s="2">
        <v>21667282</v>
      </c>
      <c r="J190" s="2">
        <v>0.5607368</v>
      </c>
      <c r="K190" s="4">
        <v>143549</v>
      </c>
      <c r="L190" s="2" t="s">
        <v>230</v>
      </c>
      <c r="M190" s="2">
        <f t="shared" si="28"/>
        <v>2.1371569340955014</v>
      </c>
      <c r="N190" s="2">
        <f t="shared" si="29"/>
        <v>0.22784029856628985</v>
      </c>
      <c r="O190" s="2">
        <f t="shared" si="30"/>
        <v>2.748322147651006</v>
      </c>
      <c r="P190" s="2">
        <f t="shared" si="31"/>
        <v>0.08403636923076922</v>
      </c>
      <c r="Q190" s="2">
        <f t="shared" si="32"/>
        <v>12.97348561325774</v>
      </c>
      <c r="R190" s="2">
        <f t="shared" si="40"/>
        <v>0.007918114720732302</v>
      </c>
      <c r="S190" s="2">
        <f t="shared" si="37"/>
        <v>0.03418803418803419</v>
      </c>
      <c r="T190" s="2">
        <f t="shared" si="39"/>
        <v>0.19739005608775265</v>
      </c>
      <c r="U190" s="2">
        <f t="shared" si="33"/>
        <v>0.1795299214908298</v>
      </c>
      <c r="V190" s="2">
        <f t="shared" si="34"/>
        <v>0.9472373962475255</v>
      </c>
      <c r="W190" s="3">
        <f t="shared" si="35"/>
        <v>19.537104885536177</v>
      </c>
      <c r="X190" s="7" t="s">
        <v>230</v>
      </c>
      <c r="Y190" s="3">
        <v>189</v>
      </c>
    </row>
    <row r="191" spans="1:25" ht="12.75">
      <c r="A191" s="2" t="s">
        <v>231</v>
      </c>
      <c r="B191" s="2">
        <v>5.212966</v>
      </c>
      <c r="C191" s="2">
        <v>0</v>
      </c>
      <c r="D191" s="4">
        <v>448</v>
      </c>
      <c r="E191" s="2">
        <v>0.897779</v>
      </c>
      <c r="F191" s="5">
        <v>3831.9</v>
      </c>
      <c r="G191" s="6">
        <v>0</v>
      </c>
      <c r="H191" s="2">
        <v>0</v>
      </c>
      <c r="I191" s="2">
        <v>477139</v>
      </c>
      <c r="J191" s="2">
        <v>0.4615764</v>
      </c>
      <c r="K191" s="4">
        <v>23556</v>
      </c>
      <c r="L191" s="2" t="s">
        <v>231</v>
      </c>
      <c r="M191" s="2">
        <f t="shared" si="28"/>
        <v>2.2387067608554867</v>
      </c>
      <c r="N191" s="2">
        <f t="shared" si="29"/>
        <v>0</v>
      </c>
      <c r="O191" s="2">
        <f t="shared" si="30"/>
        <v>4.469798657718121</v>
      </c>
      <c r="P191" s="2">
        <f t="shared" si="31"/>
        <v>0.5524793846153846</v>
      </c>
      <c r="Q191" s="2">
        <f t="shared" si="32"/>
        <v>11.072634904697722</v>
      </c>
      <c r="R191" s="2">
        <f t="shared" si="40"/>
        <v>0</v>
      </c>
      <c r="S191" s="2">
        <f t="shared" si="37"/>
        <v>0</v>
      </c>
      <c r="T191" s="2">
        <f t="shared" si="39"/>
        <v>0.004306811615166296</v>
      </c>
      <c r="U191" s="2">
        <f t="shared" si="33"/>
        <v>0.14778194485188034</v>
      </c>
      <c r="V191" s="2">
        <f t="shared" si="34"/>
        <v>0.9913418004026967</v>
      </c>
      <c r="W191" s="3">
        <f t="shared" si="35"/>
        <v>19.477050264756457</v>
      </c>
      <c r="X191" s="7" t="s">
        <v>231</v>
      </c>
      <c r="Y191" s="3">
        <v>190</v>
      </c>
    </row>
    <row r="192" spans="1:25" ht="12.75">
      <c r="A192" s="2" t="s">
        <v>232</v>
      </c>
      <c r="B192" s="2">
        <v>0.041185785</v>
      </c>
      <c r="C192" s="2">
        <v>0.424502132524332</v>
      </c>
      <c r="D192" s="4">
        <v>439</v>
      </c>
      <c r="E192" s="2">
        <v>0.00015262979</v>
      </c>
      <c r="F192" s="5">
        <v>672.4</v>
      </c>
      <c r="G192" s="6">
        <v>38365</v>
      </c>
      <c r="H192" s="2">
        <v>3</v>
      </c>
      <c r="I192" s="2">
        <v>9037646</v>
      </c>
      <c r="J192" s="2">
        <v>0.031585395</v>
      </c>
      <c r="K192" s="4">
        <v>5646</v>
      </c>
      <c r="L192" s="2" t="s">
        <v>232</v>
      </c>
      <c r="M192" s="2">
        <f t="shared" si="28"/>
        <v>0.017687223613321184</v>
      </c>
      <c r="N192" s="2">
        <f t="shared" si="29"/>
        <v>0.1018805118058397</v>
      </c>
      <c r="O192" s="2">
        <f t="shared" si="30"/>
        <v>4.741610738255034</v>
      </c>
      <c r="P192" s="2">
        <f t="shared" si="31"/>
        <v>9.392602461538462E-05</v>
      </c>
      <c r="Q192" s="2">
        <f t="shared" si="32"/>
        <v>13.486322636268888</v>
      </c>
      <c r="R192" s="2">
        <f t="shared" si="40"/>
        <v>0.0014768393556522752</v>
      </c>
      <c r="S192" s="2">
        <f t="shared" si="37"/>
        <v>0.02564102564102564</v>
      </c>
      <c r="T192" s="2">
        <f t="shared" si="39"/>
        <v>0.0823096106472581</v>
      </c>
      <c r="U192" s="2">
        <f t="shared" si="33"/>
        <v>0.01011262946289034</v>
      </c>
      <c r="V192" s="2">
        <f t="shared" si="34"/>
        <v>0.997924766729225</v>
      </c>
      <c r="W192" s="3">
        <f t="shared" si="35"/>
        <v>19.465059907803752</v>
      </c>
      <c r="X192" s="7" t="s">
        <v>232</v>
      </c>
      <c r="Y192" s="3">
        <v>191</v>
      </c>
    </row>
    <row r="193" spans="1:25" ht="12.75">
      <c r="A193" s="2" t="s">
        <v>233</v>
      </c>
      <c r="B193" s="2">
        <v>2.823081</v>
      </c>
      <c r="C193" s="2">
        <v>1.47825288671287</v>
      </c>
      <c r="D193" s="4">
        <v>499</v>
      </c>
      <c r="E193" s="2">
        <v>0.018850368</v>
      </c>
      <c r="F193" s="5">
        <v>817.1</v>
      </c>
      <c r="G193" s="6">
        <v>149270</v>
      </c>
      <c r="H193" s="2">
        <v>2</v>
      </c>
      <c r="I193" s="2">
        <v>10097731</v>
      </c>
      <c r="J193" s="2">
        <v>0.4376957</v>
      </c>
      <c r="K193" s="4">
        <v>367201</v>
      </c>
      <c r="L193" s="2" t="s">
        <v>233</v>
      </c>
      <c r="M193" s="2">
        <f t="shared" si="28"/>
        <v>1.2123713297080143</v>
      </c>
      <c r="N193" s="2">
        <f t="shared" si="29"/>
        <v>0.3547806928110888</v>
      </c>
      <c r="O193" s="2">
        <f t="shared" si="30"/>
        <v>2.929530201342282</v>
      </c>
      <c r="P193" s="2">
        <f t="shared" si="31"/>
        <v>0.011600226461538462</v>
      </c>
      <c r="Q193" s="2">
        <f t="shared" si="32"/>
        <v>13.375779634288083</v>
      </c>
      <c r="R193" s="2">
        <f t="shared" si="40"/>
        <v>0.0057460657009830605</v>
      </c>
      <c r="S193" s="2">
        <f t="shared" si="37"/>
        <v>0.017094017094017096</v>
      </c>
      <c r="T193" s="2">
        <f t="shared" si="39"/>
        <v>0.09196903820358567</v>
      </c>
      <c r="U193" s="2">
        <f t="shared" si="33"/>
        <v>0.140136111376806</v>
      </c>
      <c r="V193" s="2">
        <f t="shared" si="34"/>
        <v>0.8650322826316281</v>
      </c>
      <c r="W193" s="3">
        <f t="shared" si="35"/>
        <v>19.004039599618025</v>
      </c>
      <c r="X193" s="7" t="s">
        <v>233</v>
      </c>
      <c r="Y193" s="3">
        <v>192</v>
      </c>
    </row>
    <row r="194" spans="1:25" ht="12.75">
      <c r="A194" s="2" t="s">
        <v>235</v>
      </c>
      <c r="B194" s="2">
        <v>23</v>
      </c>
      <c r="C194" s="2">
        <v>0</v>
      </c>
      <c r="D194" s="4">
        <v>568</v>
      </c>
      <c r="E194" s="2">
        <v>0</v>
      </c>
      <c r="F194" s="5">
        <v>8375.2</v>
      </c>
      <c r="G194" s="6">
        <v>0</v>
      </c>
      <c r="H194" s="2">
        <v>0</v>
      </c>
      <c r="I194" s="2">
        <v>5760</v>
      </c>
      <c r="J194" s="2">
        <v>0</v>
      </c>
      <c r="K194" s="4">
        <v>947459</v>
      </c>
      <c r="L194" s="2" t="s">
        <v>235</v>
      </c>
      <c r="M194" s="2">
        <f aca="true" t="shared" si="41" ref="M194:M223">15*B194/34.92842</f>
        <v>9.877343435517552</v>
      </c>
      <c r="N194" s="2">
        <f aca="true" t="shared" si="42" ref="N194:N223">24*C194/100</f>
        <v>0</v>
      </c>
      <c r="O194" s="2">
        <f aca="true" t="shared" si="43" ref="O194:O223">18*(1-D194/596)</f>
        <v>0.8456375838926182</v>
      </c>
      <c r="P194" s="2">
        <f aca="true" t="shared" si="44" ref="P194:P223">8*E194/13</f>
        <v>0</v>
      </c>
      <c r="Q194" s="2">
        <f aca="true" t="shared" si="45" ref="Q194:Q223">14*(1-F194/18325.9)</f>
        <v>7.60179854741104</v>
      </c>
      <c r="R194" s="2">
        <f t="shared" si="40"/>
        <v>0</v>
      </c>
      <c r="S194" s="2">
        <f t="shared" si="37"/>
        <v>0</v>
      </c>
      <c r="T194" s="2">
        <f t="shared" si="39"/>
        <v>1.1635943334195187E-05</v>
      </c>
      <c r="U194" s="2">
        <f aca="true" t="shared" si="46" ref="U194:U223">8*J194/24.98689</f>
        <v>0</v>
      </c>
      <c r="V194" s="2">
        <f aca="true" t="shared" si="47" ref="V194:V223">1*(1-K194/2720658)</f>
        <v>0.6517537301638059</v>
      </c>
      <c r="W194" s="3">
        <f aca="true" t="shared" si="48" ref="W194:W223">M194+N194+O194+P194+Q194+R194+S194+T194+U194+V194</f>
        <v>18.97654493292835</v>
      </c>
      <c r="X194" s="7" t="s">
        <v>234</v>
      </c>
      <c r="Y194" s="3">
        <v>193</v>
      </c>
    </row>
    <row r="195" spans="1:25" ht="12.75">
      <c r="A195" s="2" t="s">
        <v>237</v>
      </c>
      <c r="B195" s="2">
        <v>11.98646</v>
      </c>
      <c r="C195" s="2">
        <v>0</v>
      </c>
      <c r="D195" s="4">
        <v>496</v>
      </c>
      <c r="E195" s="2">
        <v>0</v>
      </c>
      <c r="F195" s="5">
        <v>5510.8</v>
      </c>
      <c r="G195" s="6">
        <v>0</v>
      </c>
      <c r="H195" s="2">
        <v>0</v>
      </c>
      <c r="I195" s="2">
        <v>15480</v>
      </c>
      <c r="J195" s="2">
        <v>0</v>
      </c>
      <c r="K195" s="4">
        <v>437406</v>
      </c>
      <c r="L195" s="2" t="s">
        <v>237</v>
      </c>
      <c r="M195" s="2">
        <f t="shared" si="41"/>
        <v>5.1475818259171175</v>
      </c>
      <c r="N195" s="2">
        <f t="shared" si="42"/>
        <v>0</v>
      </c>
      <c r="O195" s="2">
        <f t="shared" si="43"/>
        <v>3.020134228187919</v>
      </c>
      <c r="P195" s="2">
        <f t="shared" si="44"/>
        <v>0</v>
      </c>
      <c r="Q195" s="2">
        <f t="shared" si="45"/>
        <v>9.790045782198964</v>
      </c>
      <c r="R195" s="2">
        <f t="shared" si="40"/>
        <v>0</v>
      </c>
      <c r="S195" s="2">
        <f t="shared" si="37"/>
        <v>0</v>
      </c>
      <c r="T195" s="2">
        <f t="shared" si="39"/>
        <v>0.00010020396933918908</v>
      </c>
      <c r="U195" s="2">
        <f t="shared" si="46"/>
        <v>0</v>
      </c>
      <c r="V195" s="2">
        <f t="shared" si="47"/>
        <v>0.8392278632595497</v>
      </c>
      <c r="W195" s="3">
        <f t="shared" si="48"/>
        <v>18.79708990353289</v>
      </c>
      <c r="X195" s="7" t="s">
        <v>236</v>
      </c>
      <c r="Y195" s="3">
        <v>194</v>
      </c>
    </row>
    <row r="196" spans="1:25" ht="12.75">
      <c r="A196" s="2" t="s">
        <v>238</v>
      </c>
      <c r="B196" s="2">
        <v>4.5898</v>
      </c>
      <c r="C196" s="2">
        <v>0</v>
      </c>
      <c r="D196" s="4">
        <v>452</v>
      </c>
      <c r="E196" s="2">
        <v>0</v>
      </c>
      <c r="F196" s="5">
        <v>3610.5</v>
      </c>
      <c r="G196" s="6">
        <v>0</v>
      </c>
      <c r="H196" s="2">
        <v>0</v>
      </c>
      <c r="I196" s="2">
        <v>12205</v>
      </c>
      <c r="J196" s="2">
        <v>0</v>
      </c>
      <c r="K196" s="4">
        <v>99157</v>
      </c>
      <c r="L196" s="2" t="s">
        <v>238</v>
      </c>
      <c r="M196" s="2">
        <f t="shared" si="41"/>
        <v>1.971088300014716</v>
      </c>
      <c r="N196" s="2">
        <f t="shared" si="42"/>
        <v>0</v>
      </c>
      <c r="O196" s="2">
        <f t="shared" si="43"/>
        <v>4.348993288590604</v>
      </c>
      <c r="P196" s="2">
        <f t="shared" si="44"/>
        <v>0</v>
      </c>
      <c r="Q196" s="2">
        <f t="shared" si="45"/>
        <v>11.241772573243333</v>
      </c>
      <c r="R196" s="2">
        <f t="shared" si="40"/>
        <v>0</v>
      </c>
      <c r="S196" s="2">
        <f t="shared" si="37"/>
        <v>0</v>
      </c>
      <c r="T196" s="2">
        <f t="shared" si="39"/>
        <v>7.036237621507849E-05</v>
      </c>
      <c r="U196" s="2">
        <f t="shared" si="46"/>
        <v>0</v>
      </c>
      <c r="V196" s="2">
        <f t="shared" si="47"/>
        <v>0.9635540372953896</v>
      </c>
      <c r="W196" s="3">
        <f t="shared" si="48"/>
        <v>18.525478561520256</v>
      </c>
      <c r="X196" s="7" t="s">
        <v>238</v>
      </c>
      <c r="Y196" s="3">
        <v>195</v>
      </c>
    </row>
    <row r="197" spans="1:25" ht="12.75">
      <c r="A197" s="2" t="s">
        <v>239</v>
      </c>
      <c r="B197" s="2">
        <v>4.051124</v>
      </c>
      <c r="C197" s="2">
        <v>0.606614728474211</v>
      </c>
      <c r="D197" s="4">
        <v>474</v>
      </c>
      <c r="E197" s="2">
        <v>0.1011277</v>
      </c>
      <c r="F197" s="5">
        <v>3459.8</v>
      </c>
      <c r="G197" s="6">
        <v>1108</v>
      </c>
      <c r="H197" s="2">
        <v>2</v>
      </c>
      <c r="I197" s="2">
        <v>182653</v>
      </c>
      <c r="J197" s="2">
        <v>1.556078</v>
      </c>
      <c r="K197" s="4">
        <v>538581</v>
      </c>
      <c r="L197" s="2" t="s">
        <v>239</v>
      </c>
      <c r="M197" s="2">
        <f t="shared" si="41"/>
        <v>1.7397540455594611</v>
      </c>
      <c r="N197" s="2">
        <f t="shared" si="42"/>
        <v>0.14558753483381065</v>
      </c>
      <c r="O197" s="2">
        <f t="shared" si="43"/>
        <v>3.6845637583892614</v>
      </c>
      <c r="P197" s="2">
        <f t="shared" si="44"/>
        <v>0.06223243076923077</v>
      </c>
      <c r="Q197" s="2">
        <f t="shared" si="45"/>
        <v>11.356899251878488</v>
      </c>
      <c r="R197" s="2">
        <f t="shared" si="40"/>
        <v>4.265184428679059E-05</v>
      </c>
      <c r="S197" s="2">
        <f t="shared" si="37"/>
        <v>0.017094017094017096</v>
      </c>
      <c r="T197" s="2">
        <f aca="true" t="shared" si="49" ref="T197:T223">2*(I197-4483)/219492303</f>
        <v>0.0016234737853199344</v>
      </c>
      <c r="U197" s="2">
        <f t="shared" si="46"/>
        <v>0.4982062193414227</v>
      </c>
      <c r="V197" s="2">
        <f t="shared" si="47"/>
        <v>0.8020401682240105</v>
      </c>
      <c r="W197" s="3">
        <f t="shared" si="48"/>
        <v>18.308043551719308</v>
      </c>
      <c r="X197" s="7" t="s">
        <v>239</v>
      </c>
      <c r="Y197" s="3">
        <v>196</v>
      </c>
    </row>
    <row r="198" spans="1:25" ht="12.75">
      <c r="A198" s="2" t="s">
        <v>240</v>
      </c>
      <c r="B198" s="2">
        <v>3.11567</v>
      </c>
      <c r="C198" s="2">
        <v>0.00789239717060934</v>
      </c>
      <c r="D198" s="4">
        <v>558</v>
      </c>
      <c r="E198" s="2">
        <v>0.0034544354</v>
      </c>
      <c r="F198" s="5">
        <v>353.1</v>
      </c>
      <c r="G198" s="6">
        <v>702</v>
      </c>
      <c r="H198" s="2">
        <v>1</v>
      </c>
      <c r="I198" s="2">
        <v>8894636</v>
      </c>
      <c r="J198" s="2">
        <v>2.857951</v>
      </c>
      <c r="K198" s="4">
        <v>63533</v>
      </c>
      <c r="L198" s="2" t="s">
        <v>240</v>
      </c>
      <c r="M198" s="2">
        <f t="shared" si="41"/>
        <v>1.3380235922495205</v>
      </c>
      <c r="N198" s="2">
        <f t="shared" si="42"/>
        <v>0.0018941753209462415</v>
      </c>
      <c r="O198" s="2">
        <f t="shared" si="43"/>
        <v>1.1476510067114087</v>
      </c>
      <c r="P198" s="2">
        <f t="shared" si="44"/>
        <v>0.0021258064</v>
      </c>
      <c r="Q198" s="2">
        <f t="shared" si="45"/>
        <v>13.73025062889135</v>
      </c>
      <c r="R198" s="2">
        <f t="shared" si="40"/>
        <v>2.7023099900114614E-05</v>
      </c>
      <c r="S198" s="2">
        <f aca="true" t="shared" si="50" ref="S198:S223">4*H198/468</f>
        <v>0.008547008547008548</v>
      </c>
      <c r="T198" s="2">
        <f t="shared" si="49"/>
        <v>0.08100651256094388</v>
      </c>
      <c r="U198" s="2">
        <f t="shared" si="46"/>
        <v>0.9150241586688059</v>
      </c>
      <c r="V198" s="2">
        <f t="shared" si="47"/>
        <v>0.9766479285525781</v>
      </c>
      <c r="W198" s="3">
        <f t="shared" si="48"/>
        <v>18.20119784100246</v>
      </c>
      <c r="X198" s="7" t="s">
        <v>240</v>
      </c>
      <c r="Y198" s="3">
        <v>197</v>
      </c>
    </row>
    <row r="199" spans="1:25" ht="12.75">
      <c r="A199" s="2" t="s">
        <v>241</v>
      </c>
      <c r="B199" s="2">
        <v>0.7606819</v>
      </c>
      <c r="C199" s="2">
        <v>0.124941544874193</v>
      </c>
      <c r="D199" s="4">
        <v>481</v>
      </c>
      <c r="E199" s="2">
        <v>0.0010312732</v>
      </c>
      <c r="F199" s="5">
        <v>980.5</v>
      </c>
      <c r="G199" s="6">
        <v>4037</v>
      </c>
      <c r="H199" s="2">
        <v>1</v>
      </c>
      <c r="I199" s="2">
        <v>3231111</v>
      </c>
      <c r="J199" s="2">
        <v>0</v>
      </c>
      <c r="K199" s="4">
        <v>127966</v>
      </c>
      <c r="L199" s="2" t="s">
        <v>241</v>
      </c>
      <c r="M199" s="2">
        <f t="shared" si="41"/>
        <v>0.3266746248470443</v>
      </c>
      <c r="N199" s="2">
        <f t="shared" si="42"/>
        <v>0.029985970769806317</v>
      </c>
      <c r="O199" s="2">
        <f t="shared" si="43"/>
        <v>3.473154362416108</v>
      </c>
      <c r="P199" s="2">
        <f t="shared" si="44"/>
        <v>0.0006346296615384615</v>
      </c>
      <c r="Q199" s="2">
        <f t="shared" si="45"/>
        <v>13.250950840067883</v>
      </c>
      <c r="R199" s="2">
        <f t="shared" si="40"/>
        <v>0.00015540207164781012</v>
      </c>
      <c r="S199" s="2">
        <f t="shared" si="50"/>
        <v>0.008547008547008548</v>
      </c>
      <c r="T199" s="2">
        <f t="shared" si="49"/>
        <v>0.029400830515683277</v>
      </c>
      <c r="U199" s="2">
        <f t="shared" si="46"/>
        <v>0</v>
      </c>
      <c r="V199" s="2">
        <f t="shared" si="47"/>
        <v>0.95296505477719</v>
      </c>
      <c r="W199" s="3">
        <f t="shared" si="48"/>
        <v>18.07246872367391</v>
      </c>
      <c r="X199" s="7" t="s">
        <v>241</v>
      </c>
      <c r="Y199" s="3">
        <v>198</v>
      </c>
    </row>
    <row r="200" spans="1:25" ht="12.75">
      <c r="A200" s="2" t="s">
        <v>242</v>
      </c>
      <c r="B200" s="2">
        <v>1.961237</v>
      </c>
      <c r="C200" s="2">
        <v>0.444384928605792</v>
      </c>
      <c r="D200" s="4">
        <v>445</v>
      </c>
      <c r="E200" s="2">
        <v>0.4430977</v>
      </c>
      <c r="F200" s="5">
        <v>3676.1</v>
      </c>
      <c r="G200" s="6">
        <v>896</v>
      </c>
      <c r="H200" s="2">
        <v>1</v>
      </c>
      <c r="I200" s="2">
        <v>201627</v>
      </c>
      <c r="J200" s="2">
        <v>0.25959</v>
      </c>
      <c r="K200" s="4">
        <v>37570</v>
      </c>
      <c r="L200" s="2" t="s">
        <v>242</v>
      </c>
      <c r="M200" s="2">
        <f t="shared" si="41"/>
        <v>0.8422526698888755</v>
      </c>
      <c r="N200" s="2">
        <f t="shared" si="42"/>
        <v>0.10665238286539008</v>
      </c>
      <c r="O200" s="2">
        <f t="shared" si="43"/>
        <v>4.560402684563759</v>
      </c>
      <c r="P200" s="2">
        <f t="shared" si="44"/>
        <v>0.2726755076923077</v>
      </c>
      <c r="Q200" s="2">
        <f t="shared" si="45"/>
        <v>11.191657708489078</v>
      </c>
      <c r="R200" s="2">
        <f t="shared" si="40"/>
        <v>3.449102209473319E-05</v>
      </c>
      <c r="S200" s="2">
        <f t="shared" si="50"/>
        <v>0.008547008547008548</v>
      </c>
      <c r="T200" s="2">
        <f t="shared" si="49"/>
        <v>0.0017963636747663084</v>
      </c>
      <c r="U200" s="2">
        <f t="shared" si="46"/>
        <v>0.08311238413423999</v>
      </c>
      <c r="V200" s="2">
        <f t="shared" si="47"/>
        <v>0.98619084059812</v>
      </c>
      <c r="W200" s="3">
        <f t="shared" si="48"/>
        <v>18.053322041475642</v>
      </c>
      <c r="X200" s="7" t="s">
        <v>242</v>
      </c>
      <c r="Y200" s="3">
        <v>199</v>
      </c>
    </row>
    <row r="201" spans="1:25" ht="12.75">
      <c r="A201" s="2" t="s">
        <v>243</v>
      </c>
      <c r="B201" s="2">
        <v>3.022193</v>
      </c>
      <c r="C201" s="2">
        <v>0.476917875130889</v>
      </c>
      <c r="D201" s="4">
        <v>560</v>
      </c>
      <c r="E201" s="2">
        <v>0.1835825</v>
      </c>
      <c r="F201" s="5">
        <v>991.1</v>
      </c>
      <c r="G201" s="6">
        <v>509548</v>
      </c>
      <c r="H201" s="2">
        <v>18</v>
      </c>
      <c r="I201" s="2">
        <v>106841875</v>
      </c>
      <c r="J201" s="2">
        <v>0.1916152</v>
      </c>
      <c r="K201" s="4">
        <v>147097</v>
      </c>
      <c r="L201" s="2" t="s">
        <v>243</v>
      </c>
      <c r="M201" s="2">
        <f t="shared" si="41"/>
        <v>1.2978799212790042</v>
      </c>
      <c r="N201" s="2">
        <f t="shared" si="42"/>
        <v>0.11446029003141338</v>
      </c>
      <c r="O201" s="2">
        <f t="shared" si="43"/>
        <v>1.0872483221476514</v>
      </c>
      <c r="P201" s="2">
        <f t="shared" si="44"/>
        <v>0.11297384615384616</v>
      </c>
      <c r="Q201" s="2">
        <f t="shared" si="45"/>
        <v>13.242853011311858</v>
      </c>
      <c r="R201" s="2">
        <f t="shared" si="40"/>
        <v>0.019614767105275786</v>
      </c>
      <c r="S201" s="2">
        <f t="shared" si="50"/>
        <v>0.15384615384615385</v>
      </c>
      <c r="T201" s="2">
        <f t="shared" si="49"/>
        <v>0.9734955671771324</v>
      </c>
      <c r="U201" s="2">
        <f t="shared" si="46"/>
        <v>0.061349035434181694</v>
      </c>
      <c r="V201" s="2">
        <f t="shared" si="47"/>
        <v>0.9459332999590541</v>
      </c>
      <c r="W201" s="3">
        <f t="shared" si="48"/>
        <v>18.009654214445575</v>
      </c>
      <c r="X201" s="7" t="s">
        <v>243</v>
      </c>
      <c r="Y201" s="3">
        <v>200</v>
      </c>
    </row>
    <row r="202" spans="1:25" ht="12.75">
      <c r="A202" s="2" t="s">
        <v>244</v>
      </c>
      <c r="B202" s="2">
        <v>5.41404</v>
      </c>
      <c r="C202" s="2">
        <v>0</v>
      </c>
      <c r="D202" s="4">
        <v>522</v>
      </c>
      <c r="E202" s="2">
        <v>0.016970944</v>
      </c>
      <c r="F202" s="5">
        <v>2059.1</v>
      </c>
      <c r="G202" s="6">
        <v>0</v>
      </c>
      <c r="H202" s="2">
        <v>0</v>
      </c>
      <c r="I202" s="2">
        <v>19946</v>
      </c>
      <c r="J202" s="2">
        <v>0.0067883777</v>
      </c>
      <c r="K202" s="4">
        <v>174764</v>
      </c>
      <c r="L202" s="2" t="s">
        <v>244</v>
      </c>
      <c r="M202" s="2">
        <f t="shared" si="41"/>
        <v>2.3250579327664975</v>
      </c>
      <c r="N202" s="2">
        <f t="shared" si="42"/>
        <v>0</v>
      </c>
      <c r="O202" s="2">
        <f t="shared" si="43"/>
        <v>2.2348993288590604</v>
      </c>
      <c r="P202" s="2">
        <f t="shared" si="44"/>
        <v>0.010443657846153847</v>
      </c>
      <c r="Q202" s="2">
        <f t="shared" si="45"/>
        <v>12.4269585668371</v>
      </c>
      <c r="R202" s="2">
        <f t="shared" si="40"/>
        <v>0</v>
      </c>
      <c r="S202" s="2">
        <f t="shared" si="50"/>
        <v>0</v>
      </c>
      <c r="T202" s="2">
        <f t="shared" si="49"/>
        <v>0.00014089787922996096</v>
      </c>
      <c r="U202" s="2">
        <f t="shared" si="46"/>
        <v>0.0021734206057656635</v>
      </c>
      <c r="V202" s="2">
        <f t="shared" si="47"/>
        <v>0.9357640688392294</v>
      </c>
      <c r="W202" s="3">
        <f t="shared" si="48"/>
        <v>17.935437873633038</v>
      </c>
      <c r="X202" s="7" t="s">
        <v>244</v>
      </c>
      <c r="Y202" s="3">
        <v>201</v>
      </c>
    </row>
    <row r="203" spans="1:25" ht="12.75">
      <c r="A203" s="2" t="s">
        <v>245</v>
      </c>
      <c r="B203" s="2">
        <v>2.893895</v>
      </c>
      <c r="C203" s="2">
        <v>0.0232246344143861</v>
      </c>
      <c r="D203" s="4">
        <v>540</v>
      </c>
      <c r="E203" s="2">
        <v>0.1334883</v>
      </c>
      <c r="F203" s="5">
        <v>508.8</v>
      </c>
      <c r="G203" s="6">
        <v>1664</v>
      </c>
      <c r="H203" s="2">
        <v>2</v>
      </c>
      <c r="I203" s="2">
        <v>7164806</v>
      </c>
      <c r="J203" s="2">
        <v>0.2280264</v>
      </c>
      <c r="K203" s="4">
        <v>17921</v>
      </c>
      <c r="L203" s="2" t="s">
        <v>245</v>
      </c>
      <c r="M203" s="2">
        <f t="shared" si="41"/>
        <v>1.242782381796829</v>
      </c>
      <c r="N203" s="2">
        <f t="shared" si="42"/>
        <v>0.005573912259452664</v>
      </c>
      <c r="O203" s="2">
        <f t="shared" si="43"/>
        <v>1.6912751677852345</v>
      </c>
      <c r="P203" s="2">
        <f t="shared" si="44"/>
        <v>0.08214664615384616</v>
      </c>
      <c r="Q203" s="2">
        <f t="shared" si="45"/>
        <v>13.611304219710902</v>
      </c>
      <c r="R203" s="2">
        <f t="shared" si="40"/>
        <v>6.40547553187902E-05</v>
      </c>
      <c r="S203" s="2">
        <f t="shared" si="50"/>
        <v>0.017094017094017096</v>
      </c>
      <c r="T203" s="2">
        <f t="shared" si="49"/>
        <v>0.06524441087120945</v>
      </c>
      <c r="U203" s="2">
        <f t="shared" si="46"/>
        <v>0.07300673273064395</v>
      </c>
      <c r="V203" s="2">
        <f t="shared" si="47"/>
        <v>0.9934129905339076</v>
      </c>
      <c r="W203" s="3">
        <f t="shared" si="48"/>
        <v>17.781904533691364</v>
      </c>
      <c r="X203" s="7" t="s">
        <v>245</v>
      </c>
      <c r="Y203" s="3">
        <v>202</v>
      </c>
    </row>
    <row r="204" spans="1:25" ht="12.75">
      <c r="A204" s="2" t="s">
        <v>246</v>
      </c>
      <c r="B204" s="2">
        <v>5.470213</v>
      </c>
      <c r="C204" s="2">
        <v>0.0096416109327484</v>
      </c>
      <c r="D204" s="4">
        <v>569</v>
      </c>
      <c r="E204" s="2">
        <v>0.2156757</v>
      </c>
      <c r="F204" s="5">
        <v>985.4</v>
      </c>
      <c r="G204" s="6">
        <v>529</v>
      </c>
      <c r="H204" s="2">
        <v>1</v>
      </c>
      <c r="I204" s="2">
        <v>5486635</v>
      </c>
      <c r="J204" s="2">
        <v>0.4952844</v>
      </c>
      <c r="K204" s="4">
        <v>11222</v>
      </c>
      <c r="L204" s="2" t="s">
        <v>246</v>
      </c>
      <c r="M204" s="2">
        <f t="shared" si="41"/>
        <v>2.3491814115840337</v>
      </c>
      <c r="N204" s="2">
        <f t="shared" si="42"/>
        <v>0.0023139866238596155</v>
      </c>
      <c r="O204" s="2">
        <f t="shared" si="43"/>
        <v>0.8154362416107386</v>
      </c>
      <c r="P204" s="2">
        <f t="shared" si="44"/>
        <v>0.1327235076923077</v>
      </c>
      <c r="Q204" s="2">
        <f t="shared" si="45"/>
        <v>13.247207504133494</v>
      </c>
      <c r="R204" s="2">
        <f t="shared" si="40"/>
        <v>2.0363561035841355E-05</v>
      </c>
      <c r="S204" s="2">
        <f t="shared" si="50"/>
        <v>0.008547008547008548</v>
      </c>
      <c r="T204" s="2">
        <f t="shared" si="49"/>
        <v>0.04995302272626845</v>
      </c>
      <c r="U204" s="2">
        <f t="shared" si="46"/>
        <v>0.1585741642917546</v>
      </c>
      <c r="V204" s="2">
        <f t="shared" si="47"/>
        <v>0.9958752625284031</v>
      </c>
      <c r="W204" s="3">
        <f t="shared" si="48"/>
        <v>17.7598324732989</v>
      </c>
      <c r="X204" s="7" t="s">
        <v>246</v>
      </c>
      <c r="Y204" s="3">
        <v>203</v>
      </c>
    </row>
    <row r="205" spans="1:25" ht="12.75">
      <c r="A205" s="2" t="s">
        <v>247</v>
      </c>
      <c r="B205" s="2">
        <v>0.5244303</v>
      </c>
      <c r="C205" s="2">
        <v>0.212374966847689</v>
      </c>
      <c r="D205" s="4">
        <v>571</v>
      </c>
      <c r="E205" s="2">
        <v>0.0303044</v>
      </c>
      <c r="F205" s="5">
        <v>1952.8</v>
      </c>
      <c r="G205" s="6">
        <v>81693</v>
      </c>
      <c r="H205" s="2">
        <v>4</v>
      </c>
      <c r="I205" s="2">
        <v>38466398</v>
      </c>
      <c r="J205" s="2">
        <v>7.929561</v>
      </c>
      <c r="K205" s="4">
        <v>225181</v>
      </c>
      <c r="L205" s="2" t="s">
        <v>247</v>
      </c>
      <c r="M205" s="2">
        <f t="shared" si="41"/>
        <v>0.2252164426561522</v>
      </c>
      <c r="N205" s="2">
        <f t="shared" si="42"/>
        <v>0.050969992043445364</v>
      </c>
      <c r="O205" s="2">
        <f t="shared" si="43"/>
        <v>0.7550335570469793</v>
      </c>
      <c r="P205" s="2">
        <f t="shared" si="44"/>
        <v>0.01864886153846154</v>
      </c>
      <c r="Q205" s="2">
        <f t="shared" si="45"/>
        <v>12.508166038230046</v>
      </c>
      <c r="R205" s="2">
        <f t="shared" si="40"/>
        <v>0.0031447266383761584</v>
      </c>
      <c r="S205" s="2">
        <f t="shared" si="50"/>
        <v>0.03418803418803419</v>
      </c>
      <c r="T205" s="2">
        <f t="shared" si="49"/>
        <v>0.35046253990965687</v>
      </c>
      <c r="U205" s="2">
        <f t="shared" si="46"/>
        <v>2.538790861927995</v>
      </c>
      <c r="V205" s="2">
        <f t="shared" si="47"/>
        <v>0.9172328899847022</v>
      </c>
      <c r="W205" s="3">
        <f t="shared" si="48"/>
        <v>17.40185394416385</v>
      </c>
      <c r="X205" s="7" t="s">
        <v>247</v>
      </c>
      <c r="Y205" s="3">
        <v>204</v>
      </c>
    </row>
    <row r="206" spans="1:25" ht="12.75">
      <c r="A206" s="2" t="s">
        <v>248</v>
      </c>
      <c r="B206" s="2">
        <v>1.566536</v>
      </c>
      <c r="C206" s="2">
        <v>0</v>
      </c>
      <c r="D206" s="4">
        <v>530</v>
      </c>
      <c r="E206" s="2">
        <v>0</v>
      </c>
      <c r="F206" s="5">
        <v>701.4</v>
      </c>
      <c r="G206" s="6">
        <v>0</v>
      </c>
      <c r="H206" s="2">
        <v>0</v>
      </c>
      <c r="I206" s="2">
        <v>506270</v>
      </c>
      <c r="J206" s="2">
        <v>0.1261531</v>
      </c>
      <c r="K206" s="4">
        <v>34569</v>
      </c>
      <c r="L206" s="2" t="s">
        <v>248</v>
      </c>
      <c r="M206" s="2">
        <f t="shared" si="41"/>
        <v>0.672748438091388</v>
      </c>
      <c r="N206" s="2">
        <f t="shared" si="42"/>
        <v>0</v>
      </c>
      <c r="O206" s="2">
        <f t="shared" si="43"/>
        <v>1.993288590604027</v>
      </c>
      <c r="P206" s="2">
        <f t="shared" si="44"/>
        <v>0</v>
      </c>
      <c r="Q206" s="2">
        <f t="shared" si="45"/>
        <v>13.464168199106183</v>
      </c>
      <c r="R206" s="2">
        <f t="shared" si="40"/>
        <v>0</v>
      </c>
      <c r="S206" s="2">
        <f t="shared" si="50"/>
        <v>0</v>
      </c>
      <c r="T206" s="2">
        <f t="shared" si="49"/>
        <v>0.004572251447013156</v>
      </c>
      <c r="U206" s="2">
        <f t="shared" si="46"/>
        <v>0.040390172606514854</v>
      </c>
      <c r="V206" s="2">
        <f t="shared" si="47"/>
        <v>0.9872938825828164</v>
      </c>
      <c r="W206" s="3">
        <f t="shared" si="48"/>
        <v>17.162461534437938</v>
      </c>
      <c r="X206" s="7" t="s">
        <v>248</v>
      </c>
      <c r="Y206" s="3">
        <v>205</v>
      </c>
    </row>
    <row r="207" spans="1:25" ht="12.75">
      <c r="A207" s="2" t="s">
        <v>249</v>
      </c>
      <c r="B207" s="2">
        <v>0.1134438</v>
      </c>
      <c r="C207" s="2">
        <v>0</v>
      </c>
      <c r="D207" s="4">
        <v>444</v>
      </c>
      <c r="E207" s="2">
        <v>0.032935284</v>
      </c>
      <c r="F207" s="5">
        <v>3413.3</v>
      </c>
      <c r="G207" s="6">
        <v>0</v>
      </c>
      <c r="H207" s="2">
        <v>0</v>
      </c>
      <c r="I207" s="2">
        <v>10431</v>
      </c>
      <c r="J207" s="2">
        <v>0.1097843</v>
      </c>
      <c r="K207" s="4">
        <v>25940</v>
      </c>
      <c r="L207" s="2" t="s">
        <v>249</v>
      </c>
      <c r="M207" s="2">
        <f t="shared" si="41"/>
        <v>0.04871840753174635</v>
      </c>
      <c r="N207" s="2">
        <f t="shared" si="42"/>
        <v>0</v>
      </c>
      <c r="O207" s="2">
        <f t="shared" si="43"/>
        <v>4.590604026845637</v>
      </c>
      <c r="P207" s="2">
        <f t="shared" si="44"/>
        <v>0.020267867076923077</v>
      </c>
      <c r="Q207" s="2">
        <f t="shared" si="45"/>
        <v>11.392422745949721</v>
      </c>
      <c r="R207" s="2">
        <f t="shared" si="40"/>
        <v>0</v>
      </c>
      <c r="S207" s="2">
        <f t="shared" si="50"/>
        <v>0</v>
      </c>
      <c r="T207" s="2">
        <f t="shared" si="49"/>
        <v>5.419780027548392E-05</v>
      </c>
      <c r="U207" s="2">
        <f t="shared" si="46"/>
        <v>0.035149408349738606</v>
      </c>
      <c r="V207" s="2">
        <f t="shared" si="47"/>
        <v>0.9904655417917283</v>
      </c>
      <c r="W207" s="3">
        <f t="shared" si="48"/>
        <v>17.07768219534577</v>
      </c>
      <c r="X207" s="7" t="s">
        <v>249</v>
      </c>
      <c r="Y207" s="3">
        <v>206</v>
      </c>
    </row>
    <row r="208" spans="1:25" ht="12.75">
      <c r="A208" s="2" t="s">
        <v>250</v>
      </c>
      <c r="B208" s="2">
        <v>3.073512</v>
      </c>
      <c r="C208" s="2">
        <v>1.88886362486258</v>
      </c>
      <c r="D208" s="4">
        <v>508</v>
      </c>
      <c r="E208" s="2">
        <v>0.6526383</v>
      </c>
      <c r="F208" s="5">
        <v>2735</v>
      </c>
      <c r="G208" s="6">
        <v>136986</v>
      </c>
      <c r="H208" s="2">
        <v>7</v>
      </c>
      <c r="I208" s="2">
        <v>7252297</v>
      </c>
      <c r="J208" s="2">
        <v>0.4595205</v>
      </c>
      <c r="K208" s="4">
        <v>2655555</v>
      </c>
      <c r="L208" s="2" t="s">
        <v>250</v>
      </c>
      <c r="M208" s="2">
        <f t="shared" si="41"/>
        <v>1.3199188511819313</v>
      </c>
      <c r="N208" s="2">
        <f t="shared" si="42"/>
        <v>0.4533272699670192</v>
      </c>
      <c r="O208" s="2">
        <f t="shared" si="43"/>
        <v>2.6577181208053693</v>
      </c>
      <c r="P208" s="2">
        <f t="shared" si="44"/>
        <v>0.40162356923076925</v>
      </c>
      <c r="Q208" s="2">
        <f t="shared" si="45"/>
        <v>11.910607391724282</v>
      </c>
      <c r="R208" s="2">
        <f t="shared" si="40"/>
        <v>0.005273199947175357</v>
      </c>
      <c r="S208" s="2">
        <f t="shared" si="50"/>
        <v>0.05982905982905983</v>
      </c>
      <c r="T208" s="2">
        <f t="shared" si="49"/>
        <v>0.06604162333655955</v>
      </c>
      <c r="U208" s="2">
        <f t="shared" si="46"/>
        <v>0.14712371167440205</v>
      </c>
      <c r="V208" s="2">
        <f t="shared" si="47"/>
        <v>0.023929137730651973</v>
      </c>
      <c r="W208" s="3">
        <f t="shared" si="48"/>
        <v>17.04539193542722</v>
      </c>
      <c r="X208" s="7" t="s">
        <v>250</v>
      </c>
      <c r="Y208" s="3">
        <v>207</v>
      </c>
    </row>
    <row r="209" spans="1:25" ht="12.75">
      <c r="A209" s="2" t="s">
        <v>251</v>
      </c>
      <c r="B209" s="2">
        <v>34.53372</v>
      </c>
      <c r="C209" s="2">
        <v>0</v>
      </c>
      <c r="D209" s="4">
        <v>567</v>
      </c>
      <c r="E209" s="2">
        <v>0</v>
      </c>
      <c r="F209" s="5">
        <v>18325.9</v>
      </c>
      <c r="G209" s="6">
        <v>0</v>
      </c>
      <c r="H209" s="2">
        <v>0</v>
      </c>
      <c r="I209" s="2">
        <v>184112</v>
      </c>
      <c r="J209" s="2">
        <v>0.017095691</v>
      </c>
      <c r="K209" s="4">
        <v>71156</v>
      </c>
      <c r="L209" s="2" t="s">
        <v>251</v>
      </c>
      <c r="M209" s="2">
        <f t="shared" si="41"/>
        <v>14.830496197652227</v>
      </c>
      <c r="N209" s="2">
        <f t="shared" si="42"/>
        <v>0</v>
      </c>
      <c r="O209" s="2">
        <f t="shared" si="43"/>
        <v>0.8758389261744959</v>
      </c>
      <c r="P209" s="2">
        <f t="shared" si="44"/>
        <v>0</v>
      </c>
      <c r="Q209" s="2">
        <f t="shared" si="45"/>
        <v>0</v>
      </c>
      <c r="R209" s="2">
        <f t="shared" si="40"/>
        <v>0</v>
      </c>
      <c r="S209" s="2">
        <f t="shared" si="50"/>
        <v>0</v>
      </c>
      <c r="T209" s="2">
        <f t="shared" si="49"/>
        <v>0.0016367681011575153</v>
      </c>
      <c r="U209" s="2">
        <f t="shared" si="46"/>
        <v>0.005473491418900071</v>
      </c>
      <c r="V209" s="2">
        <f t="shared" si="47"/>
        <v>0.973846032834704</v>
      </c>
      <c r="W209" s="3">
        <f t="shared" si="48"/>
        <v>16.687291416181484</v>
      </c>
      <c r="X209" s="7" t="s">
        <v>251</v>
      </c>
      <c r="Y209" s="3">
        <v>208</v>
      </c>
    </row>
    <row r="210" spans="1:25" ht="12.75">
      <c r="A210" s="2" t="s">
        <v>252</v>
      </c>
      <c r="B210" s="2">
        <v>1.73589</v>
      </c>
      <c r="C210" s="2">
        <v>0.627591567481129</v>
      </c>
      <c r="D210" s="4">
        <v>579</v>
      </c>
      <c r="E210" s="2">
        <v>0.5100215</v>
      </c>
      <c r="F210" s="5">
        <v>615.7</v>
      </c>
      <c r="G210" s="6">
        <v>175524</v>
      </c>
      <c r="H210" s="2">
        <v>10</v>
      </c>
      <c r="I210" s="2">
        <v>27967871</v>
      </c>
      <c r="J210" s="2">
        <v>0.3203181</v>
      </c>
      <c r="K210" s="4">
        <v>99312</v>
      </c>
      <c r="L210" s="2" t="s">
        <v>252</v>
      </c>
      <c r="M210" s="2">
        <f t="shared" si="41"/>
        <v>0.7454774650556766</v>
      </c>
      <c r="N210" s="2">
        <f t="shared" si="42"/>
        <v>0.15062197619547096</v>
      </c>
      <c r="O210" s="2">
        <f t="shared" si="43"/>
        <v>0.5134228187919461</v>
      </c>
      <c r="P210" s="2">
        <f t="shared" si="44"/>
        <v>0.31385938461538465</v>
      </c>
      <c r="Q210" s="2">
        <f t="shared" si="45"/>
        <v>13.529638380652518</v>
      </c>
      <c r="R210" s="2">
        <f t="shared" si="40"/>
        <v>0.006756698841691906</v>
      </c>
      <c r="S210" s="2">
        <f t="shared" si="50"/>
        <v>0.08547008547008547</v>
      </c>
      <c r="T210" s="2">
        <f t="shared" si="49"/>
        <v>0.2548006250588204</v>
      </c>
      <c r="U210" s="2">
        <f t="shared" si="46"/>
        <v>0.10255557214203129</v>
      </c>
      <c r="V210" s="2">
        <f t="shared" si="47"/>
        <v>0.9634970657833509</v>
      </c>
      <c r="W210" s="3">
        <f t="shared" si="48"/>
        <v>16.666100072606977</v>
      </c>
      <c r="X210" s="7" t="s">
        <v>252</v>
      </c>
      <c r="Y210" s="3">
        <v>209</v>
      </c>
    </row>
    <row r="211" spans="1:25" ht="12.75">
      <c r="A211" s="2" t="s">
        <v>253</v>
      </c>
      <c r="B211" s="2">
        <v>1.132453</v>
      </c>
      <c r="C211" s="2">
        <v>1.65615191352787</v>
      </c>
      <c r="D211" s="4">
        <v>528</v>
      </c>
      <c r="E211" s="2">
        <v>0.053350359</v>
      </c>
      <c r="F211" s="5">
        <v>831.2</v>
      </c>
      <c r="G211" s="6">
        <v>89900</v>
      </c>
      <c r="H211" s="2">
        <v>8</v>
      </c>
      <c r="I211" s="2">
        <v>5428246</v>
      </c>
      <c r="J211" s="2">
        <v>0.1797569</v>
      </c>
      <c r="K211" s="4">
        <v>2336982</v>
      </c>
      <c r="L211" s="2" t="s">
        <v>253</v>
      </c>
      <c r="M211" s="2">
        <f t="shared" si="41"/>
        <v>0.4863316176340069</v>
      </c>
      <c r="N211" s="2">
        <f t="shared" si="42"/>
        <v>0.3974764592466888</v>
      </c>
      <c r="O211" s="2">
        <f t="shared" si="43"/>
        <v>2.0536912751677843</v>
      </c>
      <c r="P211" s="2">
        <f t="shared" si="44"/>
        <v>0.032830990153846155</v>
      </c>
      <c r="Q211" s="2">
        <f t="shared" si="45"/>
        <v>13.365007994150355</v>
      </c>
      <c r="R211" s="2">
        <f t="shared" si="40"/>
        <v>0.0034606505427639657</v>
      </c>
      <c r="S211" s="2">
        <f t="shared" si="50"/>
        <v>0.06837606837606838</v>
      </c>
      <c r="T211" s="2">
        <f t="shared" si="49"/>
        <v>0.04942098584659709</v>
      </c>
      <c r="U211" s="2">
        <f t="shared" si="46"/>
        <v>0.05755238847251499</v>
      </c>
      <c r="V211" s="2">
        <f t="shared" si="47"/>
        <v>0.14102323776086523</v>
      </c>
      <c r="W211" s="3">
        <f t="shared" si="48"/>
        <v>16.655171667351492</v>
      </c>
      <c r="X211" s="7" t="s">
        <v>253</v>
      </c>
      <c r="Y211" s="3">
        <v>210</v>
      </c>
    </row>
    <row r="212" spans="1:25" ht="12.75">
      <c r="A212" s="2" t="s">
        <v>254</v>
      </c>
      <c r="B212" s="2">
        <v>0.5714462</v>
      </c>
      <c r="C212" s="2">
        <v>0.419865267115776</v>
      </c>
      <c r="D212" s="4">
        <v>542</v>
      </c>
      <c r="E212" s="2">
        <v>0.04357231</v>
      </c>
      <c r="F212" s="5">
        <v>496.4</v>
      </c>
      <c r="G212" s="6">
        <v>402</v>
      </c>
      <c r="H212" s="2">
        <v>2</v>
      </c>
      <c r="I212" s="2">
        <v>95745</v>
      </c>
      <c r="J212" s="2">
        <v>0.2484549</v>
      </c>
      <c r="K212" s="4">
        <v>297509</v>
      </c>
      <c r="L212" s="2" t="s">
        <v>254</v>
      </c>
      <c r="M212" s="2">
        <f t="shared" si="41"/>
        <v>0.24540740749223697</v>
      </c>
      <c r="N212" s="2">
        <f t="shared" si="42"/>
        <v>0.10076766410778625</v>
      </c>
      <c r="O212" s="2">
        <f t="shared" si="43"/>
        <v>1.6308724832214772</v>
      </c>
      <c r="P212" s="2">
        <f t="shared" si="44"/>
        <v>0.02681372923076923</v>
      </c>
      <c r="Q212" s="2">
        <f t="shared" si="45"/>
        <v>13.62077715146323</v>
      </c>
      <c r="R212" s="2">
        <f t="shared" si="40"/>
        <v>1.5474766609467344E-05</v>
      </c>
      <c r="S212" s="2">
        <f t="shared" si="50"/>
        <v>0.017094017094017096</v>
      </c>
      <c r="T212" s="2">
        <f t="shared" si="49"/>
        <v>0.000831573579142773</v>
      </c>
      <c r="U212" s="2">
        <f t="shared" si="46"/>
        <v>0.07954728259499282</v>
      </c>
      <c r="V212" s="2">
        <f t="shared" si="47"/>
        <v>0.8906481446767657</v>
      </c>
      <c r="W212" s="3">
        <f t="shared" si="48"/>
        <v>16.61277492822703</v>
      </c>
      <c r="X212" s="7" t="s">
        <v>254</v>
      </c>
      <c r="Y212" s="3">
        <v>211</v>
      </c>
    </row>
    <row r="213" spans="1:25" ht="12.75">
      <c r="A213" s="2" t="s">
        <v>255</v>
      </c>
      <c r="B213" s="2">
        <v>1.919124</v>
      </c>
      <c r="C213" s="2">
        <v>0.234981638774423</v>
      </c>
      <c r="D213" s="4">
        <v>576</v>
      </c>
      <c r="E213" s="2">
        <v>0.012235568</v>
      </c>
      <c r="F213" s="5">
        <v>1242.7</v>
      </c>
      <c r="G213" s="6">
        <v>10059</v>
      </c>
      <c r="H213" s="2">
        <v>2</v>
      </c>
      <c r="I213" s="2">
        <v>4280760</v>
      </c>
      <c r="J213" s="2">
        <v>0</v>
      </c>
      <c r="K213" s="4">
        <v>81359</v>
      </c>
      <c r="L213" s="2" t="s">
        <v>255</v>
      </c>
      <c r="M213" s="2">
        <f t="shared" si="41"/>
        <v>0.8241672540584429</v>
      </c>
      <c r="N213" s="2">
        <f t="shared" si="42"/>
        <v>0.05639559330586152</v>
      </c>
      <c r="O213" s="2">
        <f t="shared" si="43"/>
        <v>0.604026845637583</v>
      </c>
      <c r="P213" s="2">
        <f t="shared" si="44"/>
        <v>0.007529580307692308</v>
      </c>
      <c r="Q213" s="2">
        <f t="shared" si="45"/>
        <v>13.050644170272673</v>
      </c>
      <c r="R213" s="2">
        <f t="shared" si="40"/>
        <v>0.00038721561523540304</v>
      </c>
      <c r="S213" s="2">
        <f t="shared" si="50"/>
        <v>0.017094017094017096</v>
      </c>
      <c r="T213" s="2">
        <f t="shared" si="49"/>
        <v>0.03896516589923429</v>
      </c>
      <c r="U213" s="2">
        <f t="shared" si="46"/>
        <v>0</v>
      </c>
      <c r="V213" s="2">
        <f t="shared" si="47"/>
        <v>0.9700958371099933</v>
      </c>
      <c r="W213" s="3">
        <f t="shared" si="48"/>
        <v>15.569305679300733</v>
      </c>
      <c r="X213" s="7" t="s">
        <v>255</v>
      </c>
      <c r="Y213" s="3">
        <v>212</v>
      </c>
    </row>
    <row r="214" spans="1:25" ht="12.75">
      <c r="A214" s="2" t="s">
        <v>257</v>
      </c>
      <c r="B214" s="2">
        <v>0</v>
      </c>
      <c r="C214" s="2">
        <v>0</v>
      </c>
      <c r="D214" s="4">
        <v>526</v>
      </c>
      <c r="E214" s="2">
        <v>0</v>
      </c>
      <c r="F214" s="5">
        <v>1637.5</v>
      </c>
      <c r="G214" s="6">
        <v>0</v>
      </c>
      <c r="H214" s="2">
        <v>0</v>
      </c>
      <c r="I214" s="2">
        <v>46776</v>
      </c>
      <c r="J214" s="2">
        <v>0</v>
      </c>
      <c r="K214" s="4">
        <v>1000000</v>
      </c>
      <c r="L214" s="2" t="s">
        <v>257</v>
      </c>
      <c r="M214" s="2">
        <f t="shared" si="41"/>
        <v>0</v>
      </c>
      <c r="N214" s="2">
        <f t="shared" si="42"/>
        <v>0</v>
      </c>
      <c r="O214" s="2">
        <f t="shared" si="43"/>
        <v>2.1140939597315436</v>
      </c>
      <c r="P214" s="2">
        <f t="shared" si="44"/>
        <v>0</v>
      </c>
      <c r="Q214" s="2">
        <f t="shared" si="45"/>
        <v>12.749038246416275</v>
      </c>
      <c r="R214" s="2">
        <f t="shared" si="40"/>
        <v>0</v>
      </c>
      <c r="S214" s="2">
        <f t="shared" si="50"/>
        <v>0</v>
      </c>
      <c r="T214" s="2">
        <f t="shared" si="49"/>
        <v>0.00038537114442687315</v>
      </c>
      <c r="U214" s="2">
        <f t="shared" si="46"/>
        <v>0</v>
      </c>
      <c r="V214" s="2">
        <f t="shared" si="47"/>
        <v>0.6324418578152785</v>
      </c>
      <c r="W214" s="3">
        <f t="shared" si="48"/>
        <v>15.495959435107522</v>
      </c>
      <c r="X214" s="7" t="s">
        <v>256</v>
      </c>
      <c r="Y214" s="3">
        <v>213</v>
      </c>
    </row>
    <row r="215" spans="1:25" ht="12.75">
      <c r="A215" s="2" t="s">
        <v>258</v>
      </c>
      <c r="B215" s="2">
        <v>1.601265</v>
      </c>
      <c r="C215" s="2">
        <v>1.29472868810999</v>
      </c>
      <c r="D215" s="4">
        <v>582</v>
      </c>
      <c r="E215" s="2">
        <v>0.1704241</v>
      </c>
      <c r="F215" s="5">
        <v>829.4</v>
      </c>
      <c r="G215" s="6">
        <v>59820</v>
      </c>
      <c r="H215" s="2">
        <v>7</v>
      </c>
      <c r="I215" s="2">
        <v>4620273</v>
      </c>
      <c r="J215" s="2">
        <v>0.1856952</v>
      </c>
      <c r="K215" s="4">
        <v>2189908</v>
      </c>
      <c r="L215" s="2" t="s">
        <v>258</v>
      </c>
      <c r="M215" s="2">
        <f t="shared" si="41"/>
        <v>0.6876627972293048</v>
      </c>
      <c r="N215" s="2">
        <f t="shared" si="42"/>
        <v>0.3107348851463976</v>
      </c>
      <c r="O215" s="2">
        <f t="shared" si="43"/>
        <v>0.4228187919463091</v>
      </c>
      <c r="P215" s="2">
        <f t="shared" si="44"/>
        <v>0.10487636923076923</v>
      </c>
      <c r="Q215" s="2">
        <f t="shared" si="45"/>
        <v>13.366383097146661</v>
      </c>
      <c r="R215" s="2">
        <f t="shared" si="40"/>
        <v>0.002302737658155066</v>
      </c>
      <c r="S215" s="2">
        <f t="shared" si="50"/>
        <v>0.05982905982905983</v>
      </c>
      <c r="T215" s="2">
        <f t="shared" si="49"/>
        <v>0.042058786908805636</v>
      </c>
      <c r="U215" s="2">
        <f t="shared" si="46"/>
        <v>0.05945364148959715</v>
      </c>
      <c r="V215" s="2">
        <f t="shared" si="47"/>
        <v>0.19508148396454095</v>
      </c>
      <c r="W215" s="3">
        <f t="shared" si="48"/>
        <v>15.2512016505496</v>
      </c>
      <c r="X215" s="7" t="s">
        <v>258</v>
      </c>
      <c r="Y215" s="3">
        <v>214</v>
      </c>
    </row>
    <row r="216" spans="1:25" ht="12.75">
      <c r="A216" s="2" t="s">
        <v>259</v>
      </c>
      <c r="B216" s="2">
        <v>0.5444978</v>
      </c>
      <c r="C216" s="2">
        <v>0</v>
      </c>
      <c r="D216" s="4">
        <v>524</v>
      </c>
      <c r="E216" s="2">
        <v>0</v>
      </c>
      <c r="F216" s="5">
        <v>2822.5</v>
      </c>
      <c r="G216" s="6">
        <v>0</v>
      </c>
      <c r="H216" s="2">
        <v>0</v>
      </c>
      <c r="I216" s="2">
        <v>4483</v>
      </c>
      <c r="J216" s="2">
        <v>0.023335621</v>
      </c>
      <c r="K216" s="4">
        <v>835133</v>
      </c>
      <c r="L216" s="2" t="s">
        <v>259</v>
      </c>
      <c r="M216" s="2">
        <f t="shared" si="41"/>
        <v>0.23383442480364128</v>
      </c>
      <c r="N216" s="2">
        <f t="shared" si="42"/>
        <v>0</v>
      </c>
      <c r="O216" s="2">
        <f t="shared" si="43"/>
        <v>2.174496644295303</v>
      </c>
      <c r="P216" s="2">
        <f t="shared" si="44"/>
        <v>0</v>
      </c>
      <c r="Q216" s="2">
        <f t="shared" si="45"/>
        <v>11.84376210718164</v>
      </c>
      <c r="R216" s="2">
        <f t="shared" si="40"/>
        <v>0</v>
      </c>
      <c r="S216" s="2">
        <f t="shared" si="50"/>
        <v>0</v>
      </c>
      <c r="T216" s="2">
        <f t="shared" si="49"/>
        <v>0</v>
      </c>
      <c r="U216" s="2">
        <f t="shared" si="46"/>
        <v>0.007471316678466188</v>
      </c>
      <c r="V216" s="2">
        <f t="shared" si="47"/>
        <v>0.6930400660428471</v>
      </c>
      <c r="W216" s="3">
        <f t="shared" si="48"/>
        <v>14.952604559001896</v>
      </c>
      <c r="X216" s="7" t="s">
        <v>259</v>
      </c>
      <c r="Y216" s="3">
        <v>215</v>
      </c>
    </row>
    <row r="217" spans="1:25" ht="12.75">
      <c r="A217" s="2" t="s">
        <v>260</v>
      </c>
      <c r="B217" s="2">
        <v>1.534854</v>
      </c>
      <c r="C217" s="2">
        <v>1.98494182067077</v>
      </c>
      <c r="D217" s="4">
        <v>555</v>
      </c>
      <c r="E217" s="2">
        <v>0</v>
      </c>
      <c r="F217" s="5">
        <v>3035.2</v>
      </c>
      <c r="G217" s="6">
        <v>7859</v>
      </c>
      <c r="H217" s="2">
        <v>2</v>
      </c>
      <c r="I217" s="2">
        <v>395931</v>
      </c>
      <c r="J217" s="2">
        <v>0.2137694</v>
      </c>
      <c r="K217" s="4">
        <v>644745</v>
      </c>
      <c r="L217" s="2" t="s">
        <v>260</v>
      </c>
      <c r="M217" s="2">
        <f t="shared" si="41"/>
        <v>0.6591426122338199</v>
      </c>
      <c r="N217" s="2">
        <f t="shared" si="42"/>
        <v>0.47638603696098486</v>
      </c>
      <c r="O217" s="2">
        <f t="shared" si="43"/>
        <v>1.2382550335570477</v>
      </c>
      <c r="P217" s="2">
        <f t="shared" si="44"/>
        <v>0</v>
      </c>
      <c r="Q217" s="2">
        <f t="shared" si="45"/>
        <v>11.681270769784842</v>
      </c>
      <c r="R217" s="2">
        <f t="shared" si="40"/>
        <v>0.00030252783777065637</v>
      </c>
      <c r="S217" s="2">
        <f t="shared" si="50"/>
        <v>0.017094017094017096</v>
      </c>
      <c r="T217" s="2">
        <f t="shared" si="49"/>
        <v>0.0035668494489303343</v>
      </c>
      <c r="U217" s="2">
        <f t="shared" si="46"/>
        <v>0.06844209903673487</v>
      </c>
      <c r="V217" s="2">
        <f t="shared" si="47"/>
        <v>0.7630187256171117</v>
      </c>
      <c r="W217" s="3">
        <f t="shared" si="48"/>
        <v>14.90747867157126</v>
      </c>
      <c r="X217" s="7" t="s">
        <v>260</v>
      </c>
      <c r="Y217" s="3">
        <v>216</v>
      </c>
    </row>
    <row r="218" spans="1:25" ht="12.75">
      <c r="A218" s="2" t="s">
        <v>262</v>
      </c>
      <c r="B218" s="2">
        <v>0.026275005</v>
      </c>
      <c r="C218" s="2">
        <v>1.19673019387971</v>
      </c>
      <c r="D218" s="4">
        <v>515</v>
      </c>
      <c r="E218" s="2">
        <v>0</v>
      </c>
      <c r="F218" s="5">
        <v>3638.9</v>
      </c>
      <c r="G218" s="6">
        <v>508</v>
      </c>
      <c r="H218" s="2">
        <v>1</v>
      </c>
      <c r="I218" s="2">
        <v>42449</v>
      </c>
      <c r="J218" s="2">
        <v>0</v>
      </c>
      <c r="K218" s="4">
        <v>344666</v>
      </c>
      <c r="L218" s="2" t="s">
        <v>262</v>
      </c>
      <c r="M218" s="2">
        <f t="shared" si="41"/>
        <v>0.011283793398040906</v>
      </c>
      <c r="N218" s="2">
        <f t="shared" si="42"/>
        <v>0.28721524653113034</v>
      </c>
      <c r="O218" s="2">
        <f t="shared" si="43"/>
        <v>2.4463087248322157</v>
      </c>
      <c r="P218" s="2">
        <f t="shared" si="44"/>
        <v>0</v>
      </c>
      <c r="Q218" s="2">
        <f t="shared" si="45"/>
        <v>11.220076503746064</v>
      </c>
      <c r="R218" s="2">
        <f t="shared" si="40"/>
        <v>1.9555177705496048E-05</v>
      </c>
      <c r="S218" s="2">
        <f t="shared" si="50"/>
        <v>0.008547008547008548</v>
      </c>
      <c r="T218" s="2">
        <f t="shared" si="49"/>
        <v>0.00034594379375572</v>
      </c>
      <c r="U218" s="2">
        <f t="shared" si="46"/>
        <v>0</v>
      </c>
      <c r="V218" s="2">
        <f t="shared" si="47"/>
        <v>0.8733152053657608</v>
      </c>
      <c r="W218" s="3">
        <f t="shared" si="48"/>
        <v>14.84711198139168</v>
      </c>
      <c r="X218" s="7" t="s">
        <v>261</v>
      </c>
      <c r="Y218" s="3">
        <v>217</v>
      </c>
    </row>
    <row r="219" spans="1:25" ht="12.75">
      <c r="A219" s="2" t="s">
        <v>263</v>
      </c>
      <c r="B219" s="2">
        <v>0.8272169</v>
      </c>
      <c r="C219" s="2">
        <v>1.51191774508769</v>
      </c>
      <c r="D219" s="4">
        <v>583</v>
      </c>
      <c r="E219" s="2">
        <v>0.013893921</v>
      </c>
      <c r="F219" s="5">
        <v>1493.7</v>
      </c>
      <c r="G219" s="6">
        <v>158652</v>
      </c>
      <c r="H219" s="2">
        <v>6</v>
      </c>
      <c r="I219" s="2">
        <v>10493428</v>
      </c>
      <c r="J219" s="2">
        <v>0.1651641</v>
      </c>
      <c r="K219" s="4">
        <v>939247</v>
      </c>
      <c r="L219" s="2" t="s">
        <v>263</v>
      </c>
      <c r="M219" s="2">
        <f t="shared" si="41"/>
        <v>0.35524806160713823</v>
      </c>
      <c r="N219" s="2">
        <f t="shared" si="42"/>
        <v>0.3628602588210456</v>
      </c>
      <c r="O219" s="2">
        <f t="shared" si="43"/>
        <v>0.39261744966442946</v>
      </c>
      <c r="P219" s="2">
        <f t="shared" si="44"/>
        <v>0.00855010523076923</v>
      </c>
      <c r="Q219" s="2">
        <f t="shared" si="45"/>
        <v>12.858893696898924</v>
      </c>
      <c r="R219" s="2">
        <f t="shared" si="40"/>
        <v>0.006107220577425903</v>
      </c>
      <c r="S219" s="2">
        <f t="shared" si="50"/>
        <v>0.05128205128205128</v>
      </c>
      <c r="T219" s="2">
        <f t="shared" si="49"/>
        <v>0.09557460427211427</v>
      </c>
      <c r="U219" s="2">
        <f t="shared" si="46"/>
        <v>0.0528802423991141</v>
      </c>
      <c r="V219" s="2">
        <f t="shared" si="47"/>
        <v>0.6547721176274268</v>
      </c>
      <c r="W219" s="3">
        <f t="shared" si="48"/>
        <v>14.83878580838044</v>
      </c>
      <c r="X219" s="7" t="s">
        <v>263</v>
      </c>
      <c r="Y219" s="3">
        <v>218</v>
      </c>
    </row>
    <row r="220" spans="1:25" ht="12.75">
      <c r="A220" s="2" t="s">
        <v>264</v>
      </c>
      <c r="B220" s="2">
        <v>0</v>
      </c>
      <c r="C220" s="2">
        <v>0</v>
      </c>
      <c r="D220" s="4">
        <v>477</v>
      </c>
      <c r="E220" s="2">
        <v>0</v>
      </c>
      <c r="F220" s="5">
        <v>4767.2</v>
      </c>
      <c r="G220" s="6">
        <v>0</v>
      </c>
      <c r="H220" s="2">
        <v>0</v>
      </c>
      <c r="I220" s="2">
        <v>4869</v>
      </c>
      <c r="J220" s="2">
        <v>0</v>
      </c>
      <c r="K220" s="4">
        <v>569620</v>
      </c>
      <c r="L220" s="2" t="s">
        <v>264</v>
      </c>
      <c r="M220" s="2">
        <v>0</v>
      </c>
      <c r="N220" s="2">
        <f t="shared" si="42"/>
        <v>0</v>
      </c>
      <c r="O220" s="2">
        <f t="shared" si="43"/>
        <v>3.5939597315436247</v>
      </c>
      <c r="P220" s="2">
        <v>0</v>
      </c>
      <c r="Q220" s="2">
        <f t="shared" si="45"/>
        <v>10.358116108895063</v>
      </c>
      <c r="R220" s="2">
        <f t="shared" si="40"/>
        <v>0</v>
      </c>
      <c r="S220" s="2">
        <f t="shared" si="50"/>
        <v>0</v>
      </c>
      <c r="T220" s="2">
        <f t="shared" si="49"/>
        <v>3.5172076170707454E-06</v>
      </c>
      <c r="U220" s="2">
        <v>0</v>
      </c>
      <c r="V220" s="2">
        <f t="shared" si="47"/>
        <v>0.790631531048739</v>
      </c>
      <c r="W220" s="3">
        <f>M220+N220+O220+P220+Q220+R220+S220+T220+U220+V220</f>
        <v>14.742710888695044</v>
      </c>
      <c r="X220" s="7" t="s">
        <v>264</v>
      </c>
      <c r="Y220" s="3">
        <v>219</v>
      </c>
    </row>
    <row r="221" spans="1:25" ht="12.75">
      <c r="A221" s="2" t="s">
        <v>265</v>
      </c>
      <c r="B221" s="2">
        <v>0</v>
      </c>
      <c r="C221" s="2">
        <v>0</v>
      </c>
      <c r="D221" s="4">
        <v>567</v>
      </c>
      <c r="E221" s="2">
        <v>0</v>
      </c>
      <c r="F221" s="5">
        <v>2347.5</v>
      </c>
      <c r="G221" s="6">
        <v>0</v>
      </c>
      <c r="H221" s="2">
        <v>0</v>
      </c>
      <c r="I221" s="2">
        <v>102679</v>
      </c>
      <c r="J221" s="2">
        <v>0</v>
      </c>
      <c r="K221" s="4">
        <v>338251</v>
      </c>
      <c r="L221" s="2" t="s">
        <v>265</v>
      </c>
      <c r="M221" s="2">
        <f t="shared" si="41"/>
        <v>0</v>
      </c>
      <c r="N221" s="2">
        <f t="shared" si="42"/>
        <v>0</v>
      </c>
      <c r="O221" s="2">
        <f t="shared" si="43"/>
        <v>0.8758389261744959</v>
      </c>
      <c r="P221" s="2">
        <f t="shared" si="44"/>
        <v>0</v>
      </c>
      <c r="Q221" s="2">
        <f t="shared" si="45"/>
        <v>12.206636508984552</v>
      </c>
      <c r="R221" s="2">
        <f t="shared" si="40"/>
        <v>0</v>
      </c>
      <c r="S221" s="2">
        <f t="shared" si="50"/>
        <v>0</v>
      </c>
      <c r="T221" s="2">
        <f t="shared" si="49"/>
        <v>0.0008947557491344013</v>
      </c>
      <c r="U221" s="2">
        <f t="shared" si="46"/>
        <v>0</v>
      </c>
      <c r="V221" s="2">
        <f t="shared" si="47"/>
        <v>0.8756730908478758</v>
      </c>
      <c r="W221" s="3">
        <f t="shared" si="48"/>
        <v>13.959043281756058</v>
      </c>
      <c r="X221" s="7" t="s">
        <v>265</v>
      </c>
      <c r="Y221" s="3">
        <v>220</v>
      </c>
    </row>
    <row r="222" spans="1:25" ht="12.75">
      <c r="A222" s="2" t="s">
        <v>266</v>
      </c>
      <c r="B222" s="2">
        <v>0.3822178</v>
      </c>
      <c r="C222" s="2">
        <v>0.1128250409158</v>
      </c>
      <c r="D222" s="4">
        <v>559</v>
      </c>
      <c r="E222" s="2">
        <v>0</v>
      </c>
      <c r="F222" s="5">
        <v>5266.8</v>
      </c>
      <c r="G222" s="6">
        <v>506</v>
      </c>
      <c r="H222" s="2">
        <v>1</v>
      </c>
      <c r="I222" s="2">
        <v>448482</v>
      </c>
      <c r="J222" s="2">
        <v>2.076031</v>
      </c>
      <c r="K222" s="4">
        <v>438721</v>
      </c>
      <c r="L222" s="2" t="s">
        <v>266</v>
      </c>
      <c r="M222" s="2">
        <f t="shared" si="41"/>
        <v>0.1641433251203461</v>
      </c>
      <c r="N222" s="2">
        <f t="shared" si="42"/>
        <v>0.027078009819792</v>
      </c>
      <c r="O222" s="2">
        <f t="shared" si="43"/>
        <v>1.117449664429531</v>
      </c>
      <c r="P222" s="2">
        <f t="shared" si="44"/>
        <v>0</v>
      </c>
      <c r="Q222" s="2">
        <f t="shared" si="45"/>
        <v>9.976448632809301</v>
      </c>
      <c r="R222" s="2">
        <f t="shared" si="40"/>
        <v>1.947818881689173E-05</v>
      </c>
      <c r="S222" s="2">
        <f t="shared" si="50"/>
        <v>0.008547008547008548</v>
      </c>
      <c r="T222" s="2">
        <f t="shared" si="49"/>
        <v>0.004045690841377704</v>
      </c>
      <c r="U222" s="2">
        <f t="shared" si="46"/>
        <v>0.6646784773935452</v>
      </c>
      <c r="V222" s="2">
        <f t="shared" si="47"/>
        <v>0.8387445243025768</v>
      </c>
      <c r="W222" s="3">
        <f t="shared" si="48"/>
        <v>12.801154811452296</v>
      </c>
      <c r="X222" s="7" t="s">
        <v>266</v>
      </c>
      <c r="Y222" s="3">
        <v>221</v>
      </c>
    </row>
    <row r="223" spans="1:25" ht="12.75">
      <c r="A223" s="2" t="s">
        <v>267</v>
      </c>
      <c r="B223" s="2">
        <v>0.3263004</v>
      </c>
      <c r="C223" s="2">
        <v>0.339796371843589</v>
      </c>
      <c r="D223" s="4">
        <v>574</v>
      </c>
      <c r="E223" s="2">
        <v>0.00042002625</v>
      </c>
      <c r="F223" s="5">
        <v>8313.1</v>
      </c>
      <c r="G223" s="6">
        <v>1361</v>
      </c>
      <c r="H223" s="2">
        <v>4</v>
      </c>
      <c r="I223" s="2">
        <v>400534</v>
      </c>
      <c r="J223" s="2">
        <v>0.027221702</v>
      </c>
      <c r="K223" s="4">
        <v>737100</v>
      </c>
      <c r="L223" s="2" t="s">
        <v>267</v>
      </c>
      <c r="M223" s="2">
        <f t="shared" si="41"/>
        <v>0.14012961364985876</v>
      </c>
      <c r="N223" s="2">
        <f t="shared" si="42"/>
        <v>0.08155112924246137</v>
      </c>
      <c r="O223" s="2">
        <f t="shared" si="43"/>
        <v>0.6644295302013423</v>
      </c>
      <c r="P223" s="2">
        <f t="shared" si="44"/>
        <v>0.0002584776923076923</v>
      </c>
      <c r="Q223" s="2">
        <f t="shared" si="45"/>
        <v>7.649239600783591</v>
      </c>
      <c r="R223" s="2">
        <f t="shared" si="40"/>
        <v>5.2390938695236455E-05</v>
      </c>
      <c r="S223" s="2">
        <f t="shared" si="50"/>
        <v>0.03418803418803419</v>
      </c>
      <c r="T223" s="2">
        <f t="shared" si="49"/>
        <v>0.0036087916941670616</v>
      </c>
      <c r="U223" s="2">
        <f t="shared" si="46"/>
        <v>0.008715515056095417</v>
      </c>
      <c r="V223" s="2">
        <f t="shared" si="47"/>
        <v>0.7290728933956419</v>
      </c>
      <c r="W223" s="3">
        <f t="shared" si="48"/>
        <v>9.311245976842196</v>
      </c>
      <c r="X223" s="7" t="s">
        <v>267</v>
      </c>
      <c r="Y223" s="3">
        <v>222</v>
      </c>
    </row>
    <row r="224" spans="7:18" ht="12.75">
      <c r="G224" s="6"/>
      <c r="R224" s="2"/>
    </row>
    <row r="225" spans="1:18" ht="12.75">
      <c r="A225" s="9" t="s">
        <v>308</v>
      </c>
      <c r="B225" s="9" t="s">
        <v>309</v>
      </c>
      <c r="C225" s="10" t="s">
        <v>310</v>
      </c>
      <c r="D225" s="2"/>
      <c r="E225" s="11"/>
      <c r="F225" s="11"/>
      <c r="H225"/>
      <c r="J225" s="2"/>
      <c r="R225" s="2"/>
    </row>
    <row r="226" spans="1:18" ht="12.75">
      <c r="A226" s="1" t="s">
        <v>0</v>
      </c>
      <c r="B226" s="2"/>
      <c r="C226" s="13" t="s">
        <v>21</v>
      </c>
      <c r="D226" s="2"/>
      <c r="E226" s="1"/>
      <c r="F226" s="1"/>
      <c r="G226" s="13"/>
      <c r="H226" s="13"/>
      <c r="J226" s="2"/>
      <c r="R226" s="2"/>
    </row>
    <row r="227" spans="1:18" ht="12.75">
      <c r="A227" s="1" t="s">
        <v>1</v>
      </c>
      <c r="B227" s="2" t="s">
        <v>311</v>
      </c>
      <c r="C227" s="13" t="s">
        <v>312</v>
      </c>
      <c r="D227" s="2"/>
      <c r="E227" s="1"/>
      <c r="G227" s="13"/>
      <c r="H227" s="13"/>
      <c r="J227" s="2"/>
      <c r="R227" s="2"/>
    </row>
    <row r="228" spans="1:18" ht="12.75">
      <c r="A228" s="14" t="s">
        <v>2</v>
      </c>
      <c r="B228" s="2" t="s">
        <v>311</v>
      </c>
      <c r="C228" s="13" t="s">
        <v>313</v>
      </c>
      <c r="D228" s="2"/>
      <c r="E228" s="1"/>
      <c r="F228" s="1"/>
      <c r="G228" s="13"/>
      <c r="H228" s="13"/>
      <c r="J228" s="2"/>
      <c r="R228" s="2"/>
    </row>
    <row r="229" spans="1:18" ht="12.75">
      <c r="A229" s="14" t="s">
        <v>3</v>
      </c>
      <c r="B229" s="2" t="s">
        <v>314</v>
      </c>
      <c r="C229" s="13" t="s">
        <v>315</v>
      </c>
      <c r="D229" s="2"/>
      <c r="E229" s="1"/>
      <c r="F229" s="1"/>
      <c r="G229" s="13"/>
      <c r="H229" s="13"/>
      <c r="J229" s="2"/>
      <c r="R229" s="2"/>
    </row>
    <row r="230" spans="1:18" ht="12.75">
      <c r="A230" s="1" t="s">
        <v>4</v>
      </c>
      <c r="B230" s="2" t="s">
        <v>311</v>
      </c>
      <c r="C230" s="13" t="s">
        <v>316</v>
      </c>
      <c r="D230" s="2"/>
      <c r="E230" s="1"/>
      <c r="F230" s="1"/>
      <c r="G230" s="13"/>
      <c r="H230" s="13"/>
      <c r="J230" s="2"/>
      <c r="R230" s="2"/>
    </row>
    <row r="231" spans="1:18" ht="12.75">
      <c r="A231" s="1" t="s">
        <v>5</v>
      </c>
      <c r="B231" s="2" t="s">
        <v>314</v>
      </c>
      <c r="C231" s="13" t="s">
        <v>317</v>
      </c>
      <c r="D231" s="2"/>
      <c r="E231" s="1"/>
      <c r="F231" s="1"/>
      <c r="G231" s="13"/>
      <c r="H231" s="13"/>
      <c r="J231" s="2"/>
      <c r="R231" s="2"/>
    </row>
    <row r="232" spans="1:18" ht="12.75">
      <c r="A232" s="15" t="s">
        <v>6</v>
      </c>
      <c r="B232" s="2" t="s">
        <v>311</v>
      </c>
      <c r="C232" s="13" t="s">
        <v>318</v>
      </c>
      <c r="D232" s="2"/>
      <c r="E232" s="1"/>
      <c r="F232" s="1"/>
      <c r="G232" s="13"/>
      <c r="H232" s="13"/>
      <c r="J232" s="2"/>
      <c r="R232" s="2"/>
    </row>
    <row r="233" spans="1:18" ht="12.75">
      <c r="A233" s="1" t="s">
        <v>7</v>
      </c>
      <c r="B233" s="2" t="s">
        <v>311</v>
      </c>
      <c r="C233" s="13" t="s">
        <v>319</v>
      </c>
      <c r="D233" s="2"/>
      <c r="E233" s="1"/>
      <c r="F233" s="1"/>
      <c r="G233" s="13"/>
      <c r="H233" s="13"/>
      <c r="J233" s="2"/>
      <c r="R233" s="2"/>
    </row>
    <row r="234" spans="1:18" ht="12.75">
      <c r="A234" s="1" t="s">
        <v>8</v>
      </c>
      <c r="B234" s="2" t="s">
        <v>311</v>
      </c>
      <c r="C234" s="13" t="s">
        <v>320</v>
      </c>
      <c r="D234" s="2"/>
      <c r="E234" s="1"/>
      <c r="F234" s="1"/>
      <c r="G234" s="13"/>
      <c r="H234" s="13"/>
      <c r="J234" s="2"/>
      <c r="R234" s="2"/>
    </row>
    <row r="235" spans="1:18" ht="12.75">
      <c r="A235" s="1" t="s">
        <v>321</v>
      </c>
      <c r="B235" s="2" t="s">
        <v>311</v>
      </c>
      <c r="C235" s="13" t="s">
        <v>322</v>
      </c>
      <c r="D235" s="2"/>
      <c r="E235" s="1"/>
      <c r="F235" s="1"/>
      <c r="G235" s="13"/>
      <c r="H235" s="13"/>
      <c r="J235" s="2"/>
      <c r="R235" s="2"/>
    </row>
    <row r="236" spans="1:18" ht="12.75">
      <c r="A236" s="1" t="s">
        <v>10</v>
      </c>
      <c r="B236" s="2" t="s">
        <v>314</v>
      </c>
      <c r="C236" s="13" t="s">
        <v>323</v>
      </c>
      <c r="D236" s="2"/>
      <c r="E236" s="1"/>
      <c r="G236" s="13"/>
      <c r="H236" s="13"/>
      <c r="J236" s="2"/>
      <c r="R236" s="2"/>
    </row>
    <row r="237" spans="1:18" ht="12.75">
      <c r="A237" s="1" t="s">
        <v>22</v>
      </c>
      <c r="B237" s="2" t="s">
        <v>324</v>
      </c>
      <c r="C237" s="13" t="s">
        <v>325</v>
      </c>
      <c r="D237" s="2"/>
      <c r="E237" s="1"/>
      <c r="G237" s="13"/>
      <c r="H237" s="13"/>
      <c r="J237" s="2"/>
      <c r="R237" s="2"/>
    </row>
    <row r="238" spans="1:18" ht="12.75">
      <c r="A238" s="16"/>
      <c r="B238" s="2"/>
      <c r="C238"/>
      <c r="D238" s="2"/>
      <c r="E238" s="11"/>
      <c r="F238" s="11"/>
      <c r="H238"/>
      <c r="J238" s="2"/>
      <c r="R238" s="2"/>
    </row>
    <row r="239" spans="1:18" ht="12.75">
      <c r="A239" t="s">
        <v>311</v>
      </c>
      <c r="B239" s="2"/>
      <c r="C239" t="s">
        <v>326</v>
      </c>
      <c r="D239" s="2"/>
      <c r="E239" s="11"/>
      <c r="F239" s="11"/>
      <c r="H239"/>
      <c r="J239" s="2"/>
      <c r="R239" s="2"/>
    </row>
    <row r="240" spans="1:18" ht="15.75">
      <c r="A240" t="s">
        <v>314</v>
      </c>
      <c r="B240" s="2"/>
      <c r="C240" s="17" t="s">
        <v>327</v>
      </c>
      <c r="D240" s="2"/>
      <c r="E240" s="11"/>
      <c r="F240" s="11"/>
      <c r="H240"/>
      <c r="J240" s="2"/>
      <c r="R240" s="2"/>
    </row>
    <row r="241" spans="1:18" ht="15.75">
      <c r="A241" t="s">
        <v>324</v>
      </c>
      <c r="B241" s="2"/>
      <c r="C241" s="17" t="s">
        <v>328</v>
      </c>
      <c r="D241" s="2"/>
      <c r="E241" s="11"/>
      <c r="F241" s="11"/>
      <c r="H241"/>
      <c r="J241" s="2"/>
      <c r="R241" s="2"/>
    </row>
    <row r="242" spans="1:18" ht="12.75">
      <c r="A242"/>
      <c r="B242" s="2"/>
      <c r="C242"/>
      <c r="D242" s="2"/>
      <c r="E242" s="11"/>
      <c r="F242" s="11"/>
      <c r="H242"/>
      <c r="J242" s="2"/>
      <c r="R242" s="2"/>
    </row>
    <row r="243" spans="1:18" ht="12.75">
      <c r="A243" s="18" t="s">
        <v>330</v>
      </c>
      <c r="B243" s="2"/>
      <c r="C243"/>
      <c r="D243" s="2"/>
      <c r="E243" s="11"/>
      <c r="F243" s="11"/>
      <c r="H243"/>
      <c r="J243" s="2"/>
      <c r="R243" s="2"/>
    </row>
    <row r="244" spans="1:18" ht="12.75">
      <c r="A244" s="19" t="s">
        <v>331</v>
      </c>
      <c r="C244"/>
      <c r="D244" s="2"/>
      <c r="E244" s="11"/>
      <c r="F244" s="11"/>
      <c r="H244"/>
      <c r="J244" s="2"/>
      <c r="R244" s="2"/>
    </row>
    <row r="245" spans="1:10" ht="12.75">
      <c r="A245" s="18" t="s">
        <v>332</v>
      </c>
      <c r="B245" s="2"/>
      <c r="C245"/>
      <c r="D245" s="2"/>
      <c r="E245" s="11"/>
      <c r="F245" s="11"/>
      <c r="H245"/>
      <c r="J245" s="2"/>
    </row>
    <row r="246" ht="12.75">
      <c r="A246" s="18" t="s">
        <v>329</v>
      </c>
    </row>
  </sheetData>
  <printOptions/>
  <pageMargins left="1.25" right="1.25" top="1" bottom="1" header="0.5" footer="0.7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22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2" customWidth="1"/>
    <col min="2" max="2" width="11.421875" style="0" customWidth="1"/>
    <col min="3" max="3" width="17.00390625" style="2" customWidth="1"/>
    <col min="4" max="5" width="11.421875" style="0" customWidth="1"/>
    <col min="6" max="6" width="14.00390625" style="2" customWidth="1"/>
    <col min="7" max="8" width="11.421875" style="0" customWidth="1"/>
    <col min="9" max="9" width="17.00390625" style="2" customWidth="1"/>
    <col min="10" max="19" width="11.421875" style="0" customWidth="1"/>
    <col min="20" max="20" width="17.00390625" style="2" customWidth="1"/>
    <col min="21" max="27" width="11.421875" style="0" customWidth="1"/>
    <col min="28" max="28" width="11.28125" style="1" customWidth="1"/>
    <col min="29" max="16384" width="11.421875" style="0" customWidth="1"/>
  </cols>
  <sheetData>
    <row r="1" spans="1:13" ht="12.75">
      <c r="A1" s="9" t="s">
        <v>308</v>
      </c>
      <c r="B1" s="9" t="s">
        <v>309</v>
      </c>
      <c r="C1" s="10" t="s">
        <v>310</v>
      </c>
      <c r="D1" s="2"/>
      <c r="E1" s="11"/>
      <c r="F1" s="11"/>
      <c r="G1" s="11"/>
      <c r="I1"/>
      <c r="L1" s="12"/>
      <c r="M1" s="2"/>
    </row>
    <row r="2" spans="1:13" ht="12.75">
      <c r="A2" s="1" t="s">
        <v>0</v>
      </c>
      <c r="B2" s="2"/>
      <c r="C2" s="13" t="s">
        <v>21</v>
      </c>
      <c r="D2" s="2"/>
      <c r="E2" s="1"/>
      <c r="F2" s="1"/>
      <c r="G2" s="1"/>
      <c r="H2" s="13"/>
      <c r="I2" s="13"/>
      <c r="J2" s="13"/>
      <c r="M2" s="2"/>
    </row>
    <row r="3" spans="1:13" ht="12.75">
      <c r="A3" s="1" t="s">
        <v>1</v>
      </c>
      <c r="B3" s="2" t="s">
        <v>311</v>
      </c>
      <c r="C3" s="13" t="s">
        <v>312</v>
      </c>
      <c r="D3" s="2"/>
      <c r="E3" s="1"/>
      <c r="G3" s="13"/>
      <c r="H3" s="13"/>
      <c r="I3" s="13"/>
      <c r="J3" s="13"/>
      <c r="M3" s="2"/>
    </row>
    <row r="4" spans="1:13" ht="12.75">
      <c r="A4" s="14" t="s">
        <v>2</v>
      </c>
      <c r="B4" s="2" t="s">
        <v>311</v>
      </c>
      <c r="C4" s="13" t="s">
        <v>313</v>
      </c>
      <c r="D4" s="2"/>
      <c r="E4" s="1"/>
      <c r="F4" s="1"/>
      <c r="G4" s="1"/>
      <c r="H4" s="13"/>
      <c r="I4" s="13"/>
      <c r="J4" s="13"/>
      <c r="M4" s="2"/>
    </row>
    <row r="5" spans="1:13" ht="12.75">
      <c r="A5" s="14" t="s">
        <v>3</v>
      </c>
      <c r="B5" s="2" t="s">
        <v>314</v>
      </c>
      <c r="C5" s="13" t="s">
        <v>315</v>
      </c>
      <c r="D5" s="2"/>
      <c r="E5" s="1"/>
      <c r="F5" s="1"/>
      <c r="G5" s="1"/>
      <c r="H5" s="13"/>
      <c r="I5" s="13"/>
      <c r="J5" s="13"/>
      <c r="M5" s="2"/>
    </row>
    <row r="6" spans="1:13" ht="12.75">
      <c r="A6" s="1" t="s">
        <v>4</v>
      </c>
      <c r="B6" s="2" t="s">
        <v>311</v>
      </c>
      <c r="C6" s="13" t="s">
        <v>316</v>
      </c>
      <c r="D6" s="2"/>
      <c r="E6" s="1"/>
      <c r="F6" s="1"/>
      <c r="G6" s="1"/>
      <c r="H6" s="13"/>
      <c r="I6" s="13"/>
      <c r="J6" s="13"/>
      <c r="M6" s="2"/>
    </row>
    <row r="7" spans="1:13" ht="12.75">
      <c r="A7" s="1" t="s">
        <v>5</v>
      </c>
      <c r="B7" s="2" t="s">
        <v>314</v>
      </c>
      <c r="C7" s="13" t="s">
        <v>317</v>
      </c>
      <c r="D7" s="2"/>
      <c r="E7" s="1"/>
      <c r="F7" s="1"/>
      <c r="G7" s="1"/>
      <c r="H7" s="13"/>
      <c r="I7" s="13"/>
      <c r="J7" s="13"/>
      <c r="M7" s="2"/>
    </row>
    <row r="8" spans="1:13" ht="12.75">
      <c r="A8" s="15" t="s">
        <v>6</v>
      </c>
      <c r="B8" s="2" t="s">
        <v>311</v>
      </c>
      <c r="C8" s="13" t="s">
        <v>318</v>
      </c>
      <c r="D8" s="2"/>
      <c r="E8" s="1"/>
      <c r="F8" s="1"/>
      <c r="G8" s="1"/>
      <c r="H8" s="13"/>
      <c r="I8" s="13"/>
      <c r="J8" s="13"/>
      <c r="M8" s="2"/>
    </row>
    <row r="9" spans="1:13" ht="12.75">
      <c r="A9" s="1" t="s">
        <v>7</v>
      </c>
      <c r="B9" s="2" t="s">
        <v>311</v>
      </c>
      <c r="C9" s="13" t="s">
        <v>319</v>
      </c>
      <c r="D9" s="2"/>
      <c r="E9" s="1"/>
      <c r="F9" s="1"/>
      <c r="G9" s="1"/>
      <c r="H9" s="13"/>
      <c r="I9" s="13"/>
      <c r="J9" s="13"/>
      <c r="M9" s="2"/>
    </row>
    <row r="10" spans="1:13" ht="12.75">
      <c r="A10" s="1" t="s">
        <v>8</v>
      </c>
      <c r="B10" s="2" t="s">
        <v>311</v>
      </c>
      <c r="C10" s="13" t="s">
        <v>320</v>
      </c>
      <c r="D10" s="2"/>
      <c r="E10" s="1"/>
      <c r="F10" s="1"/>
      <c r="G10" s="1"/>
      <c r="H10" s="13"/>
      <c r="I10" s="13"/>
      <c r="J10" s="13"/>
      <c r="M10" s="2"/>
    </row>
    <row r="11" spans="1:13" ht="12.75">
      <c r="A11" s="1" t="s">
        <v>321</v>
      </c>
      <c r="B11" s="2" t="s">
        <v>311</v>
      </c>
      <c r="C11" s="13" t="s">
        <v>322</v>
      </c>
      <c r="D11" s="2"/>
      <c r="E11" s="1"/>
      <c r="F11" s="1"/>
      <c r="G11" s="1"/>
      <c r="H11" s="13"/>
      <c r="I11" s="13"/>
      <c r="J11" s="13"/>
      <c r="M11" s="2"/>
    </row>
    <row r="12" spans="1:13" ht="12.75">
      <c r="A12" s="1" t="s">
        <v>10</v>
      </c>
      <c r="B12" s="2" t="s">
        <v>314</v>
      </c>
      <c r="C12" s="13" t="s">
        <v>323</v>
      </c>
      <c r="D12" s="2"/>
      <c r="E12" s="1"/>
      <c r="G12" s="13"/>
      <c r="H12" s="13"/>
      <c r="I12" s="13"/>
      <c r="J12" s="13"/>
      <c r="M12" s="2"/>
    </row>
    <row r="13" spans="1:13" ht="12.75">
      <c r="A13" s="1" t="s">
        <v>22</v>
      </c>
      <c r="B13" s="2" t="s">
        <v>324</v>
      </c>
      <c r="C13" s="13" t="s">
        <v>325</v>
      </c>
      <c r="D13" s="2"/>
      <c r="E13" s="1"/>
      <c r="G13" s="1"/>
      <c r="H13" s="13"/>
      <c r="I13" s="13"/>
      <c r="J13" s="13"/>
      <c r="M13" s="2"/>
    </row>
    <row r="14" spans="1:13" ht="12.75">
      <c r="A14" s="16"/>
      <c r="B14" s="2"/>
      <c r="C14"/>
      <c r="D14" s="2"/>
      <c r="E14" s="11"/>
      <c r="F14" s="11"/>
      <c r="G14" s="11"/>
      <c r="I14"/>
      <c r="M14" s="2"/>
    </row>
    <row r="15" spans="1:13" ht="12.75">
      <c r="A15" t="s">
        <v>311</v>
      </c>
      <c r="B15" s="2"/>
      <c r="C15" t="s">
        <v>326</v>
      </c>
      <c r="D15" s="2"/>
      <c r="E15" s="11"/>
      <c r="F15" s="11"/>
      <c r="G15" s="11"/>
      <c r="I15"/>
      <c r="L15" s="6"/>
      <c r="M15" s="2"/>
    </row>
    <row r="16" spans="1:13" ht="15.75">
      <c r="A16" t="s">
        <v>314</v>
      </c>
      <c r="B16" s="2"/>
      <c r="C16" s="17" t="s">
        <v>327</v>
      </c>
      <c r="D16" s="2"/>
      <c r="E16" s="11"/>
      <c r="F16" s="11"/>
      <c r="G16" s="11"/>
      <c r="I16"/>
      <c r="L16" s="6"/>
      <c r="M16" s="2"/>
    </row>
    <row r="17" spans="1:13" ht="15.75">
      <c r="A17" t="s">
        <v>324</v>
      </c>
      <c r="B17" s="2"/>
      <c r="C17" s="17" t="s">
        <v>328</v>
      </c>
      <c r="D17" s="2"/>
      <c r="E17" s="11"/>
      <c r="F17" s="11"/>
      <c r="G17" s="11"/>
      <c r="I17"/>
      <c r="L17" s="6"/>
      <c r="M17" s="2"/>
    </row>
    <row r="18" spans="1:13" ht="12.75">
      <c r="A18"/>
      <c r="B18" s="2"/>
      <c r="C18"/>
      <c r="D18" s="2"/>
      <c r="E18" s="11"/>
      <c r="F18" s="11"/>
      <c r="G18" s="11"/>
      <c r="I18"/>
      <c r="L18" s="6"/>
      <c r="M18" s="2"/>
    </row>
    <row r="19" spans="1:13" ht="12.75">
      <c r="A19" s="18" t="s">
        <v>330</v>
      </c>
      <c r="B19" s="2"/>
      <c r="C19"/>
      <c r="D19" s="2"/>
      <c r="E19" s="11"/>
      <c r="F19" s="11"/>
      <c r="G19" s="11"/>
      <c r="I19"/>
      <c r="M19" s="2"/>
    </row>
    <row r="20" spans="1:13" ht="12.75">
      <c r="A20" s="19" t="s">
        <v>331</v>
      </c>
      <c r="C20"/>
      <c r="D20" s="2"/>
      <c r="E20" s="11"/>
      <c r="F20" s="11"/>
      <c r="G20" s="11"/>
      <c r="I20"/>
      <c r="M20" s="2"/>
    </row>
    <row r="21" spans="1:13" ht="12.75">
      <c r="A21" s="18" t="s">
        <v>332</v>
      </c>
      <c r="B21" s="2"/>
      <c r="C21"/>
      <c r="D21" s="2"/>
      <c r="E21" s="11"/>
      <c r="F21" s="11"/>
      <c r="G21" s="11"/>
      <c r="I21"/>
      <c r="M21" s="2"/>
    </row>
    <row r="22" ht="12.75">
      <c r="A22" s="18" t="s">
        <v>329</v>
      </c>
    </row>
  </sheetData>
  <printOptions/>
  <pageMargins left="1.25" right="1.25" top="1" bottom="1" header="0.5" footer="0.7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C1" sqref="AC1"/>
    </sheetView>
  </sheetViews>
  <sheetFormatPr defaultColWidth="9.140625" defaultRowHeight="12.75"/>
  <cols>
    <col min="1" max="1" width="17.00390625" style="2" customWidth="1"/>
    <col min="2" max="2" width="11.421875" style="0" customWidth="1"/>
    <col min="3" max="3" width="17.00390625" style="2" customWidth="1"/>
    <col min="4" max="5" width="11.421875" style="0" customWidth="1"/>
    <col min="6" max="6" width="14.00390625" style="2" customWidth="1"/>
    <col min="7" max="8" width="11.421875" style="0" customWidth="1"/>
    <col min="9" max="9" width="17.00390625" style="2" customWidth="1"/>
    <col min="10" max="19" width="11.421875" style="0" customWidth="1"/>
    <col min="20" max="20" width="17.00390625" style="2" customWidth="1"/>
    <col min="21" max="27" width="11.421875" style="0" customWidth="1"/>
    <col min="28" max="28" width="11.28125" style="1" customWidth="1"/>
    <col min="29" max="16384" width="11.421875" style="0" customWidth="1"/>
  </cols>
  <sheetData/>
  <printOptions/>
  <pageMargins left="1.25" right="1.25" top="1" bottom="1" header="0.5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Pitterle</cp:lastModifiedBy>
  <cp:lastPrinted>2006-05-03T02:31:27Z</cp:lastPrinted>
  <dcterms:created xsi:type="dcterms:W3CDTF">2006-05-01T01:58:49Z</dcterms:created>
  <dcterms:modified xsi:type="dcterms:W3CDTF">2006-11-02T02:23:43Z</dcterms:modified>
  <cp:category/>
  <cp:version/>
  <cp:contentType/>
  <cp:contentStatus/>
</cp:coreProperties>
</file>